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220" activeTab="0"/>
  </bookViews>
  <sheets>
    <sheet name="2008-2009" sheetId="1" r:id="rId1"/>
    <sheet name="2009-2010" sheetId="2" r:id="rId2"/>
    <sheet name="2010-2011" sheetId="3" r:id="rId3"/>
    <sheet name="Sheet2" sheetId="4" state="hidden" r:id="rId4"/>
    <sheet name="Sheet3" sheetId="5" state="hidden" r:id="rId5"/>
  </sheets>
  <definedNames>
    <definedName name="_xlnm._FilterDatabase" localSheetId="0" hidden="1">'2008-2009'!$G$5:$M$64</definedName>
    <definedName name="_xlnm._FilterDatabase" localSheetId="1" hidden="1">'2009-2010'!$G$5:$M$75</definedName>
    <definedName name="_xlnm._FilterDatabase" localSheetId="2" hidden="1">'2010-2011'!$G$5:$M$84</definedName>
    <definedName name="_xlnm.Print_Titles" localSheetId="0">'2008-2009'!$A:$F,'2008-2009'!$4:$5</definedName>
    <definedName name="_xlnm.Print_Titles" localSheetId="1">'2009-2010'!$A:$F,'2009-2010'!$4:$5</definedName>
    <definedName name="_xlnm.Print_Titles" localSheetId="2">'2010-2011'!$A:$F,'2010-2011'!$4:$5</definedName>
  </definedNames>
  <calcPr fullCalcOnLoad="1"/>
</workbook>
</file>

<file path=xl/sharedStrings.xml><?xml version="1.0" encoding="utf-8"?>
<sst xmlns="http://schemas.openxmlformats.org/spreadsheetml/2006/main" count="235" uniqueCount="96">
  <si>
    <t>2:47 PM</t>
  </si>
  <si>
    <t>Cellect Products</t>
  </si>
  <si>
    <t>Profit &amp; Loss Prev Year Comparison</t>
  </si>
  <si>
    <t>Accrual Basis</t>
  </si>
  <si>
    <t>October 2010 through September 2011</t>
  </si>
  <si>
    <t>Oct '10 - Sep 11</t>
  </si>
  <si>
    <t>Oct '09 - Sep 10</t>
  </si>
  <si>
    <t>$ Change</t>
  </si>
  <si>
    <t>% Change</t>
  </si>
  <si>
    <t>Ordinary Income/Expense</t>
  </si>
  <si>
    <t>Income</t>
  </si>
  <si>
    <t>Sales</t>
  </si>
  <si>
    <t>Sales Discounts</t>
  </si>
  <si>
    <t>Uncategorized Income</t>
  </si>
  <si>
    <t>Total Income</t>
  </si>
  <si>
    <t>Cost of Goods Sold</t>
  </si>
  <si>
    <t>Total COGS</t>
  </si>
  <si>
    <t>Gross Profit</t>
  </si>
  <si>
    <t>Expense</t>
  </si>
  <si>
    <t>Annual Loan Fee</t>
  </si>
  <si>
    <t>Bad Debt - Uncollectable</t>
  </si>
  <si>
    <t>Bank Check Charges</t>
  </si>
  <si>
    <t>Bank Service Charges</t>
  </si>
  <si>
    <t>Wire Transfer Fee</t>
  </si>
  <si>
    <t>Bank Service Charges - Other</t>
  </si>
  <si>
    <t>Total Bank Service Charges</t>
  </si>
  <si>
    <t>Cash Discounts</t>
  </si>
  <si>
    <t>Contributions</t>
  </si>
  <si>
    <t>Credit Card Fees</t>
  </si>
  <si>
    <t>IPN fees</t>
  </si>
  <si>
    <t>Credit Card Fees - Other</t>
  </si>
  <si>
    <t>Total Credit Card Fees</t>
  </si>
  <si>
    <t>Dues and Subscriptions</t>
  </si>
  <si>
    <t>Humanitarian Discount</t>
  </si>
  <si>
    <t>Insurance</t>
  </si>
  <si>
    <t>Disability Insurance</t>
  </si>
  <si>
    <t>Total Insurance</t>
  </si>
  <si>
    <t>Interest Expense</t>
  </si>
  <si>
    <t>Finance Charge</t>
  </si>
  <si>
    <t>Loan Interest</t>
  </si>
  <si>
    <t>Total Interest Expense</t>
  </si>
  <si>
    <t>Internet Connection</t>
  </si>
  <si>
    <t>Licenses and Permits</t>
  </si>
  <si>
    <t>Miscellaneous</t>
  </si>
  <si>
    <t>PayPal Fees</t>
  </si>
  <si>
    <t>Payroll Expenses</t>
  </si>
  <si>
    <t>Payroll Processing Fee</t>
  </si>
  <si>
    <t>Unemployment Insurance</t>
  </si>
  <si>
    <t>Workers Compensation</t>
  </si>
  <si>
    <t>Payroll Expenses - Other</t>
  </si>
  <si>
    <t>Total Payroll Expenses</t>
  </si>
  <si>
    <t>Postage and Delivery</t>
  </si>
  <si>
    <t>Professional Fees</t>
  </si>
  <si>
    <t>Accounting</t>
  </si>
  <si>
    <t>Legal Fees</t>
  </si>
  <si>
    <t>Total Professional Fees</t>
  </si>
  <si>
    <t>Refund</t>
  </si>
  <si>
    <t>Rent</t>
  </si>
  <si>
    <t>Repairs</t>
  </si>
  <si>
    <t>Building Repairs</t>
  </si>
  <si>
    <t>Repairs - Other</t>
  </si>
  <si>
    <t>Total Repairs</t>
  </si>
  <si>
    <t>Supplies</t>
  </si>
  <si>
    <t>Office</t>
  </si>
  <si>
    <t>shipping</t>
  </si>
  <si>
    <t>Supplies - Other</t>
  </si>
  <si>
    <t>Total Supplies</t>
  </si>
  <si>
    <t>Taxes</t>
  </si>
  <si>
    <t>Federal</t>
  </si>
  <si>
    <t>State</t>
  </si>
  <si>
    <t>Total Taxes</t>
  </si>
  <si>
    <t>Telephone</t>
  </si>
  <si>
    <t>Travel &amp; Ent</t>
  </si>
  <si>
    <t>Meals</t>
  </si>
  <si>
    <t>Travel</t>
  </si>
  <si>
    <t>Total Travel &amp; Ent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</si>
  <si>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</si>
  <si>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</si>
  <si>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</si>
  <si>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</si>
  <si>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</si>
  <si>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</si>
  <si>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Other Expense</t>
  </si>
  <si>
    <t>Other Expenses</t>
  </si>
  <si>
    <t>Total Other Expense</t>
  </si>
  <si>
    <t>Net Other Income</t>
  </si>
  <si>
    <t>Net Income</t>
  </si>
  <si>
    <t>2:56 PM</t>
  </si>
  <si>
    <t>October 2009 through September 2010</t>
  </si>
  <si>
    <t>Oct '08 - Sep 09</t>
  </si>
  <si>
    <t>Returned Check Fee</t>
  </si>
  <si>
    <t>12:26 PM</t>
  </si>
  <si>
    <t>October 1, 2008 through October 16, 2009</t>
  </si>
  <si>
    <t>Oct 1, '08 - Oct 16, 09</t>
  </si>
  <si>
    <t>Oct 1, '07 - Oct 16, 08</t>
  </si>
  <si>
    <t>Bank Insuffient Fee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</si>
</sst>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43">
    <font>
      <sz val="10"/>
      <name val="Arial"/>
      <family val="0"/>
    </font>
    <font>
      <b/>
      <sz val="8"/>
      <color indexed="8"/>
      <name val="Arial"/>
      <family val="0"/>
    </font>
    <font>
      <b/>
      <sz val="8"/>
      <color indexed="18"/>
      <name val="Arial"/>
      <family val="0"/>
    </font>
    <font>
      <b/>
      <sz val="12"/>
      <color indexed="18"/>
      <name val="Arial"/>
      <family val="0"/>
    </font>
    <font>
      <b/>
      <sz val="14"/>
      <color indexed="18"/>
      <name val="Arial"/>
      <family val="0"/>
    </font>
    <font>
      <b/>
      <sz val="10"/>
      <color indexed="1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165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5" fontId="6" fillId="0" borderId="11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6" fontId="6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14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F4" sqref="F4"/>
    </sheetView>
  </sheetViews>
  <sheetFormatPr defaultColWidth="9.140625" defaultRowHeight="12.75"/>
  <cols>
    <col min="1" max="1" width="1.8515625" style="22" customWidth="1"/>
    <col min="2" max="2" width="2.421875" style="22" customWidth="1"/>
    <col min="3" max="3" width="2.140625" style="22" customWidth="1"/>
    <col min="4" max="5" width="2.28125" style="22" customWidth="1"/>
    <col min="6" max="6" width="17.28125" style="22" customWidth="1"/>
    <col min="7" max="7" width="18.421875" style="23" customWidth="1"/>
    <col min="8" max="8" width="1.28515625" style="23" customWidth="1"/>
    <col min="9" max="9" width="19.00390625" style="23" customWidth="1"/>
    <col min="10" max="10" width="1.1484375" style="23" customWidth="1"/>
    <col min="11" max="11" width="10.28125" style="23" customWidth="1"/>
    <col min="12" max="12" width="1.1484375" style="23" customWidth="1"/>
    <col min="13" max="13" width="10.8515625" style="23" customWidth="1"/>
  </cols>
  <sheetData>
    <row r="1" spans="1:13" ht="15.75">
      <c r="A1" s="3" t="s">
        <v>1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7" t="s">
        <v>91</v>
      </c>
    </row>
    <row r="2" spans="1:13" ht="18">
      <c r="A2" s="4" t="s">
        <v>2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8">
        <v>40832</v>
      </c>
    </row>
    <row r="3" spans="1:13" ht="12.75">
      <c r="A3" s="5" t="s">
        <v>92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7" t="s">
        <v>3</v>
      </c>
    </row>
    <row r="4" spans="1:13" ht="13.5" thickBot="1">
      <c r="A4" s="2"/>
      <c r="B4" s="2"/>
      <c r="C4" s="2"/>
      <c r="D4" s="2"/>
      <c r="E4" s="2"/>
      <c r="F4" s="2"/>
      <c r="G4" s="6"/>
      <c r="H4" s="6"/>
      <c r="I4" s="6"/>
      <c r="J4" s="6"/>
      <c r="K4" s="6"/>
      <c r="L4" s="6"/>
      <c r="M4" s="6"/>
    </row>
    <row r="5" spans="1:13" s="21" customFormat="1" ht="14.25" thickBot="1" thickTop="1">
      <c r="A5" s="19"/>
      <c r="B5" s="19"/>
      <c r="C5" s="19"/>
      <c r="D5" s="19"/>
      <c r="E5" s="19"/>
      <c r="F5" s="19"/>
      <c r="G5" s="24" t="s">
        <v>93</v>
      </c>
      <c r="H5" s="20"/>
      <c r="I5" s="24" t="s">
        <v>94</v>
      </c>
      <c r="J5" s="20"/>
      <c r="K5" s="24" t="s">
        <v>7</v>
      </c>
      <c r="L5" s="20"/>
      <c r="M5" s="24" t="s">
        <v>8</v>
      </c>
    </row>
    <row r="6" spans="1:13" ht="13.5" thickTop="1">
      <c r="A6" s="2"/>
      <c r="B6" s="2" t="s">
        <v>9</v>
      </c>
      <c r="C6" s="2"/>
      <c r="D6" s="2"/>
      <c r="E6" s="2"/>
      <c r="F6" s="2"/>
      <c r="G6" s="7"/>
      <c r="H6" s="8"/>
      <c r="I6" s="7"/>
      <c r="J6" s="8"/>
      <c r="K6" s="7"/>
      <c r="L6" s="8"/>
      <c r="M6" s="9"/>
    </row>
    <row r="7" spans="1:13" ht="12.75">
      <c r="A7" s="2"/>
      <c r="B7" s="2"/>
      <c r="C7" s="2"/>
      <c r="D7" s="2" t="s">
        <v>10</v>
      </c>
      <c r="E7" s="2"/>
      <c r="F7" s="2"/>
      <c r="G7" s="7"/>
      <c r="H7" s="8"/>
      <c r="I7" s="7"/>
      <c r="J7" s="8"/>
      <c r="K7" s="7"/>
      <c r="L7" s="8"/>
      <c r="M7" s="9"/>
    </row>
    <row r="8" spans="1:13" ht="12.75">
      <c r="A8" s="2"/>
      <c r="B8" s="2"/>
      <c r="C8" s="2"/>
      <c r="D8" s="2"/>
      <c r="E8" s="2" t="s">
        <v>90</v>
      </c>
      <c r="F8" s="2"/>
      <c r="G8" s="7">
        <v>-20</v>
      </c>
      <c r="H8" s="8"/>
      <c r="I8" s="7">
        <v>20</v>
      </c>
      <c r="J8" s="8"/>
      <c r="K8" s="7">
        <f>ROUND((G8-I8),5)</f>
        <v>-40</v>
      </c>
      <c r="L8" s="8"/>
      <c r="M8" s="9">
        <f>ROUND(IF(G8=0,IF(I8=0,0,SIGN(-I8)),IF(I8=0,SIGN(G8),(G8-I8)/I8)),5)</f>
        <v>-2</v>
      </c>
    </row>
    <row r="9" spans="1:13" ht="12.75">
      <c r="A9" s="2"/>
      <c r="B9" s="2"/>
      <c r="C9" s="2"/>
      <c r="D9" s="2"/>
      <c r="E9" s="2" t="s">
        <v>11</v>
      </c>
      <c r="F9" s="2"/>
      <c r="G9" s="7">
        <v>505049.25</v>
      </c>
      <c r="H9" s="8"/>
      <c r="I9" s="7">
        <v>378433.51</v>
      </c>
      <c r="J9" s="8"/>
      <c r="K9" s="7">
        <f>ROUND((G9-I9),5)</f>
        <v>126615.74</v>
      </c>
      <c r="L9" s="8"/>
      <c r="M9" s="9">
        <f>ROUND(IF(G9=0,IF(I9=0,0,SIGN(-I9)),IF(I9=0,SIGN(G9),(G9-I9)/I9)),5)</f>
        <v>0.33458</v>
      </c>
    </row>
    <row r="10" spans="1:13" ht="12.75">
      <c r="A10" s="2"/>
      <c r="B10" s="2"/>
      <c r="C10" s="2"/>
      <c r="D10" s="2"/>
      <c r="E10" s="2" t="s">
        <v>12</v>
      </c>
      <c r="F10" s="2"/>
      <c r="G10" s="7">
        <v>-5578</v>
      </c>
      <c r="H10" s="8"/>
      <c r="I10" s="7">
        <v>-9559.61</v>
      </c>
      <c r="J10" s="8"/>
      <c r="K10" s="7">
        <f>ROUND((G10-I10),5)</f>
        <v>3981.61</v>
      </c>
      <c r="L10" s="8"/>
      <c r="M10" s="9">
        <f>ROUND(IF(G10=0,IF(I10=0,0,SIGN(-I10)),IF(I10=0,SIGN(G10),(G10-I10)/I10)),5)</f>
        <v>-0.4165</v>
      </c>
    </row>
    <row r="11" spans="1:13" ht="13.5" thickBot="1">
      <c r="A11" s="2"/>
      <c r="B11" s="2"/>
      <c r="C11" s="2"/>
      <c r="D11" s="2"/>
      <c r="E11" s="2" t="s">
        <v>13</v>
      </c>
      <c r="F11" s="2"/>
      <c r="G11" s="10">
        <v>0</v>
      </c>
      <c r="H11" s="8"/>
      <c r="I11" s="10">
        <v>1983.3</v>
      </c>
      <c r="J11" s="8"/>
      <c r="K11" s="10">
        <f>ROUND((G11-I11),5)</f>
        <v>-1983.3</v>
      </c>
      <c r="L11" s="8"/>
      <c r="M11" s="11">
        <f>ROUND(IF(G11=0,IF(I11=0,0,SIGN(-I11)),IF(I11=0,SIGN(G11),(G11-I11)/I11)),5)</f>
        <v>-1</v>
      </c>
    </row>
    <row r="12" spans="1:13" ht="12.75">
      <c r="A12" s="2"/>
      <c r="B12" s="2"/>
      <c r="C12" s="2"/>
      <c r="D12" s="2" t="s">
        <v>14</v>
      </c>
      <c r="E12" s="2"/>
      <c r="F12" s="2"/>
      <c r="G12" s="7">
        <f>ROUND(SUM(G7:G11),5)</f>
        <v>499451.25</v>
      </c>
      <c r="H12" s="8"/>
      <c r="I12" s="7">
        <f>ROUND(SUM(I7:I11),5)</f>
        <v>370877.2</v>
      </c>
      <c r="J12" s="8"/>
      <c r="K12" s="7">
        <f>ROUND((G12-I12),5)</f>
        <v>128574.05</v>
      </c>
      <c r="L12" s="8"/>
      <c r="M12" s="9">
        <f>ROUND(IF(G12=0,IF(I12=0,0,SIGN(-I12)),IF(I12=0,SIGN(G12),(G12-I12)/I12)),5)</f>
        <v>0.34668</v>
      </c>
    </row>
    <row r="13" spans="1:13" ht="17.25" customHeight="1">
      <c r="A13" s="2"/>
      <c r="B13" s="2"/>
      <c r="C13" s="2"/>
      <c r="D13" s="2" t="s">
        <v>15</v>
      </c>
      <c r="E13" s="2"/>
      <c r="F13" s="2"/>
      <c r="G13" s="7"/>
      <c r="H13" s="8"/>
      <c r="I13" s="7"/>
      <c r="J13" s="8"/>
      <c r="K13" s="7"/>
      <c r="L13" s="8"/>
      <c r="M13" s="9"/>
    </row>
    <row r="14" spans="1:13" ht="13.5" thickBot="1">
      <c r="A14" s="2"/>
      <c r="B14" s="2"/>
      <c r="C14" s="2"/>
      <c r="D14" s="2"/>
      <c r="E14" s="2" t="s">
        <v>15</v>
      </c>
      <c r="F14" s="2"/>
      <c r="G14" s="10">
        <v>225485.38</v>
      </c>
      <c r="H14" s="8"/>
      <c r="I14" s="10">
        <v>179622.55</v>
      </c>
      <c r="J14" s="8"/>
      <c r="K14" s="10">
        <f>ROUND((G14-I14),5)</f>
        <v>45862.83</v>
      </c>
      <c r="L14" s="8"/>
      <c r="M14" s="11">
        <f>ROUND(IF(G14=0,IF(I14=0,0,SIGN(-I14)),IF(I14=0,SIGN(G14),(G14-I14)/I14)),5)</f>
        <v>0.25533</v>
      </c>
    </row>
    <row r="15" spans="1:13" ht="13.5" thickBot="1">
      <c r="A15" s="2"/>
      <c r="B15" s="2"/>
      <c r="C15" s="2"/>
      <c r="D15" s="2" t="s">
        <v>16</v>
      </c>
      <c r="E15" s="2"/>
      <c r="F15" s="2"/>
      <c r="G15" s="12">
        <f>ROUND(SUM(G13:G14),5)</f>
        <v>225485.38</v>
      </c>
      <c r="H15" s="8"/>
      <c r="I15" s="12">
        <f>ROUND(SUM(I13:I14),5)</f>
        <v>179622.55</v>
      </c>
      <c r="J15" s="8"/>
      <c r="K15" s="12">
        <f>ROUND((G15-I15),5)</f>
        <v>45862.83</v>
      </c>
      <c r="L15" s="8"/>
      <c r="M15" s="13">
        <f>ROUND(IF(G15=0,IF(I15=0,0,SIGN(-I15)),IF(I15=0,SIGN(G15),(G15-I15)/I15)),5)</f>
        <v>0.25533</v>
      </c>
    </row>
    <row r="16" spans="1:13" ht="15" customHeight="1">
      <c r="A16" s="2"/>
      <c r="B16" s="2"/>
      <c r="C16" s="2" t="s">
        <v>17</v>
      </c>
      <c r="D16" s="2"/>
      <c r="E16" s="2"/>
      <c r="F16" s="2"/>
      <c r="G16" s="7">
        <f>ROUND(G12-G15,5)</f>
        <v>273965.87</v>
      </c>
      <c r="H16" s="8"/>
      <c r="I16" s="7">
        <f>ROUND(I12-I15,5)</f>
        <v>191254.65</v>
      </c>
      <c r="J16" s="8"/>
      <c r="K16" s="7">
        <f>ROUND((G16-I16),5)</f>
        <v>82711.22</v>
      </c>
      <c r="L16" s="8"/>
      <c r="M16" s="9">
        <f>ROUND(IF(G16=0,IF(I16=0,0,SIGN(-I16)),IF(I16=0,SIGN(G16),(G16-I16)/I16)),5)</f>
        <v>0.43247</v>
      </c>
    </row>
    <row r="17" spans="1:13" ht="16.5" customHeight="1">
      <c r="A17" s="2"/>
      <c r="B17" s="2"/>
      <c r="C17" s="2"/>
      <c r="D17" s="2" t="s">
        <v>18</v>
      </c>
      <c r="E17" s="2"/>
      <c r="F17" s="2"/>
      <c r="G17" s="7"/>
      <c r="H17" s="8"/>
      <c r="I17" s="7"/>
      <c r="J17" s="8"/>
      <c r="K17" s="7"/>
      <c r="L17" s="8"/>
      <c r="M17" s="9"/>
    </row>
    <row r="18" spans="1:13" ht="12.75">
      <c r="A18" s="2"/>
      <c r="B18" s="2"/>
      <c r="C18" s="2"/>
      <c r="D18" s="2"/>
      <c r="E18" s="2" t="s">
        <v>19</v>
      </c>
      <c r="F18" s="2"/>
      <c r="G18" s="7">
        <v>500</v>
      </c>
      <c r="H18" s="8"/>
      <c r="I18" s="7">
        <v>500</v>
      </c>
      <c r="J18" s="8"/>
      <c r="K18" s="7">
        <f aca="true" t="shared" si="0" ref="K18:K26">ROUND((G18-I18),5)</f>
        <v>0</v>
      </c>
      <c r="L18" s="8"/>
      <c r="M18" s="9">
        <f aca="true" t="shared" si="1" ref="M18:M26">ROUND(IF(G18=0,IF(I18=0,0,SIGN(-I18)),IF(I18=0,SIGN(G18),(G18-I18)/I18)),5)</f>
        <v>0</v>
      </c>
    </row>
    <row r="19" spans="1:13" ht="12.75">
      <c r="A19" s="2"/>
      <c r="B19" s="2"/>
      <c r="C19" s="2"/>
      <c r="D19" s="2"/>
      <c r="E19" s="2" t="s">
        <v>20</v>
      </c>
      <c r="F19" s="2"/>
      <c r="G19" s="7">
        <v>3043.25</v>
      </c>
      <c r="H19" s="8"/>
      <c r="I19" s="7">
        <v>4982.52</v>
      </c>
      <c r="J19" s="8"/>
      <c r="K19" s="7">
        <f t="shared" si="0"/>
        <v>-1939.27</v>
      </c>
      <c r="L19" s="8"/>
      <c r="M19" s="9">
        <f t="shared" si="1"/>
        <v>-0.38921</v>
      </c>
    </row>
    <row r="20" spans="1:13" ht="12.75">
      <c r="A20" s="2"/>
      <c r="B20" s="2"/>
      <c r="C20" s="2"/>
      <c r="D20" s="2"/>
      <c r="E20" s="2" t="s">
        <v>21</v>
      </c>
      <c r="F20" s="2"/>
      <c r="G20" s="7">
        <v>32.75</v>
      </c>
      <c r="H20" s="8"/>
      <c r="I20" s="7">
        <v>3</v>
      </c>
      <c r="J20" s="8"/>
      <c r="K20" s="7">
        <f t="shared" si="0"/>
        <v>29.75</v>
      </c>
      <c r="L20" s="8"/>
      <c r="M20" s="9">
        <f t="shared" si="1"/>
        <v>9.91667</v>
      </c>
    </row>
    <row r="21" spans="1:13" ht="12.75">
      <c r="A21" s="2"/>
      <c r="B21" s="2"/>
      <c r="C21" s="2"/>
      <c r="D21" s="2"/>
      <c r="E21" s="2" t="s">
        <v>95</v>
      </c>
      <c r="F21" s="2"/>
      <c r="G21" s="7">
        <v>0</v>
      </c>
      <c r="H21" s="8"/>
      <c r="I21" s="7">
        <v>25</v>
      </c>
      <c r="J21" s="8"/>
      <c r="K21" s="7">
        <f t="shared" si="0"/>
        <v>-25</v>
      </c>
      <c r="L21" s="8"/>
      <c r="M21" s="9">
        <f t="shared" si="1"/>
        <v>-1</v>
      </c>
    </row>
    <row r="22" spans="1:13" ht="12.75">
      <c r="A22" s="2"/>
      <c r="B22" s="2"/>
      <c r="C22" s="2"/>
      <c r="D22" s="2"/>
      <c r="E22" s="2" t="s">
        <v>22</v>
      </c>
      <c r="F22" s="2"/>
      <c r="G22" s="7">
        <v>429.43</v>
      </c>
      <c r="H22" s="8"/>
      <c r="I22" s="7">
        <v>798.29</v>
      </c>
      <c r="J22" s="8"/>
      <c r="K22" s="7">
        <f t="shared" si="0"/>
        <v>-368.86</v>
      </c>
      <c r="L22" s="8"/>
      <c r="M22" s="9">
        <f t="shared" si="1"/>
        <v>-0.46206</v>
      </c>
    </row>
    <row r="23" spans="1:13" ht="12.75">
      <c r="A23" s="2"/>
      <c r="B23" s="2"/>
      <c r="C23" s="2"/>
      <c r="D23" s="2"/>
      <c r="E23" s="2" t="s">
        <v>26</v>
      </c>
      <c r="F23" s="2"/>
      <c r="G23" s="7">
        <v>9367</v>
      </c>
      <c r="H23" s="8"/>
      <c r="I23" s="7">
        <v>8763</v>
      </c>
      <c r="J23" s="8"/>
      <c r="K23" s="7">
        <f t="shared" si="0"/>
        <v>604</v>
      </c>
      <c r="L23" s="8"/>
      <c r="M23" s="9">
        <f t="shared" si="1"/>
        <v>0.06893</v>
      </c>
    </row>
    <row r="24" spans="1:13" ht="12.75">
      <c r="A24" s="2"/>
      <c r="B24" s="2"/>
      <c r="C24" s="2"/>
      <c r="D24" s="2"/>
      <c r="E24" s="2" t="s">
        <v>28</v>
      </c>
      <c r="F24" s="2"/>
      <c r="G24" s="7">
        <v>12318.18</v>
      </c>
      <c r="H24" s="8"/>
      <c r="I24" s="7">
        <v>8445.75</v>
      </c>
      <c r="J24" s="8"/>
      <c r="K24" s="7">
        <f t="shared" si="0"/>
        <v>3872.43</v>
      </c>
      <c r="L24" s="8"/>
      <c r="M24" s="9">
        <f t="shared" si="1"/>
        <v>0.45851</v>
      </c>
    </row>
    <row r="25" spans="1:13" ht="12.75">
      <c r="A25" s="2"/>
      <c r="B25" s="2"/>
      <c r="C25" s="2"/>
      <c r="D25" s="2"/>
      <c r="E25" s="2" t="s">
        <v>32</v>
      </c>
      <c r="F25" s="2"/>
      <c r="G25" s="7">
        <v>299.45</v>
      </c>
      <c r="H25" s="8"/>
      <c r="I25" s="7">
        <v>238.5</v>
      </c>
      <c r="J25" s="8"/>
      <c r="K25" s="7">
        <f t="shared" si="0"/>
        <v>60.95</v>
      </c>
      <c r="L25" s="8"/>
      <c r="M25" s="9">
        <f t="shared" si="1"/>
        <v>0.25556</v>
      </c>
    </row>
    <row r="26" spans="1:13" ht="12.75">
      <c r="A26" s="2"/>
      <c r="B26" s="2"/>
      <c r="C26" s="2"/>
      <c r="D26" s="2"/>
      <c r="E26" s="2" t="s">
        <v>33</v>
      </c>
      <c r="F26" s="2"/>
      <c r="G26" s="7">
        <v>3059.25</v>
      </c>
      <c r="H26" s="8"/>
      <c r="I26" s="7">
        <v>0</v>
      </c>
      <c r="J26" s="8"/>
      <c r="K26" s="7">
        <f t="shared" si="0"/>
        <v>3059.25</v>
      </c>
      <c r="L26" s="8"/>
      <c r="M26" s="9">
        <f t="shared" si="1"/>
        <v>1</v>
      </c>
    </row>
    <row r="27" spans="1:13" ht="12.75">
      <c r="A27" s="2"/>
      <c r="B27" s="2"/>
      <c r="C27" s="2"/>
      <c r="D27" s="2"/>
      <c r="E27" s="2" t="s">
        <v>37</v>
      </c>
      <c r="F27" s="2"/>
      <c r="G27" s="7"/>
      <c r="H27" s="8"/>
      <c r="I27" s="7"/>
      <c r="J27" s="8"/>
      <c r="K27" s="7"/>
      <c r="L27" s="8"/>
      <c r="M27" s="9"/>
    </row>
    <row r="28" spans="1:13" ht="13.5" thickBot="1">
      <c r="A28" s="2"/>
      <c r="B28" s="2"/>
      <c r="C28" s="2"/>
      <c r="D28" s="2"/>
      <c r="E28" s="2"/>
      <c r="F28" s="2" t="s">
        <v>38</v>
      </c>
      <c r="G28" s="10">
        <v>10741.22</v>
      </c>
      <c r="H28" s="8"/>
      <c r="I28" s="10">
        <v>12018.66</v>
      </c>
      <c r="J28" s="8"/>
      <c r="K28" s="10">
        <f>ROUND((G28-I28),5)</f>
        <v>-1277.44</v>
      </c>
      <c r="L28" s="8"/>
      <c r="M28" s="11">
        <f>ROUND(IF(G28=0,IF(I28=0,0,SIGN(-I28)),IF(I28=0,SIGN(G28),(G28-I28)/I28)),5)</f>
        <v>-0.10629</v>
      </c>
    </row>
    <row r="29" spans="1:13" ht="12.75">
      <c r="A29" s="2"/>
      <c r="B29" s="2"/>
      <c r="C29" s="2"/>
      <c r="D29" s="2"/>
      <c r="E29" s="2" t="s">
        <v>40</v>
      </c>
      <c r="F29" s="2"/>
      <c r="G29" s="7">
        <f>ROUND(SUM(G27:G28),5)</f>
        <v>10741.22</v>
      </c>
      <c r="H29" s="8"/>
      <c r="I29" s="7">
        <f>ROUND(SUM(I27:I28),5)</f>
        <v>12018.66</v>
      </c>
      <c r="J29" s="8"/>
      <c r="K29" s="7">
        <f>ROUND((G29-I29),5)</f>
        <v>-1277.44</v>
      </c>
      <c r="L29" s="8"/>
      <c r="M29" s="9">
        <f>ROUND(IF(G29=0,IF(I29=0,0,SIGN(-I29)),IF(I29=0,SIGN(G29),(G29-I29)/I29)),5)</f>
        <v>-0.10629</v>
      </c>
    </row>
    <row r="30" spans="1:13" ht="15" customHeight="1">
      <c r="A30" s="2"/>
      <c r="B30" s="2"/>
      <c r="C30" s="2"/>
      <c r="D30" s="2"/>
      <c r="E30" s="2" t="s">
        <v>41</v>
      </c>
      <c r="F30" s="2"/>
      <c r="G30" s="7">
        <v>989.42</v>
      </c>
      <c r="H30" s="8"/>
      <c r="I30" s="7">
        <v>1770.31</v>
      </c>
      <c r="J30" s="8"/>
      <c r="K30" s="7">
        <f>ROUND((G30-I30),5)</f>
        <v>-780.89</v>
      </c>
      <c r="L30" s="8"/>
      <c r="M30" s="9">
        <f>ROUND(IF(G30=0,IF(I30=0,0,SIGN(-I30)),IF(I30=0,SIGN(G30),(G30-I30)/I30)),5)</f>
        <v>-0.4411</v>
      </c>
    </row>
    <row r="31" spans="1:13" ht="12.75">
      <c r="A31" s="2"/>
      <c r="B31" s="2"/>
      <c r="C31" s="2"/>
      <c r="D31" s="2"/>
      <c r="E31" s="2" t="s">
        <v>43</v>
      </c>
      <c r="F31" s="2"/>
      <c r="G31" s="7">
        <v>297</v>
      </c>
      <c r="H31" s="8"/>
      <c r="I31" s="7">
        <v>1983.3</v>
      </c>
      <c r="J31" s="8"/>
      <c r="K31" s="7">
        <f>ROUND((G31-I31),5)</f>
        <v>-1686.3</v>
      </c>
      <c r="L31" s="8"/>
      <c r="M31" s="9">
        <f>ROUND(IF(G31=0,IF(I31=0,0,SIGN(-I31)),IF(I31=0,SIGN(G31),(G31-I31)/I31)),5)</f>
        <v>-0.85025</v>
      </c>
    </row>
    <row r="32" spans="1:13" ht="12.75">
      <c r="A32" s="2"/>
      <c r="B32" s="2"/>
      <c r="C32" s="2"/>
      <c r="D32" s="2"/>
      <c r="E32" s="2" t="s">
        <v>45</v>
      </c>
      <c r="F32" s="2"/>
      <c r="G32" s="7"/>
      <c r="H32" s="8"/>
      <c r="I32" s="7"/>
      <c r="J32" s="8"/>
      <c r="K32" s="7"/>
      <c r="L32" s="8"/>
      <c r="M32" s="9"/>
    </row>
    <row r="33" spans="1:13" ht="12.75">
      <c r="A33" s="2"/>
      <c r="B33" s="2"/>
      <c r="C33" s="2"/>
      <c r="D33" s="2"/>
      <c r="E33" s="2"/>
      <c r="F33" s="2" t="s">
        <v>46</v>
      </c>
      <c r="G33" s="7">
        <v>1975.59</v>
      </c>
      <c r="H33" s="8"/>
      <c r="I33" s="7">
        <v>2457.62</v>
      </c>
      <c r="J33" s="8"/>
      <c r="K33" s="7">
        <f>ROUND((G33-I33),5)</f>
        <v>-482.03</v>
      </c>
      <c r="L33" s="8"/>
      <c r="M33" s="9">
        <f>ROUND(IF(G33=0,IF(I33=0,0,SIGN(-I33)),IF(I33=0,SIGN(G33),(G33-I33)/I33)),5)</f>
        <v>-0.19614</v>
      </c>
    </row>
    <row r="34" spans="1:13" ht="13.5" thickBot="1">
      <c r="A34" s="2"/>
      <c r="B34" s="2"/>
      <c r="C34" s="2"/>
      <c r="D34" s="2"/>
      <c r="E34" s="2"/>
      <c r="F34" s="2" t="s">
        <v>49</v>
      </c>
      <c r="G34" s="10">
        <v>174691.28</v>
      </c>
      <c r="H34" s="8"/>
      <c r="I34" s="10">
        <v>153813.57</v>
      </c>
      <c r="J34" s="8"/>
      <c r="K34" s="10">
        <f>ROUND((G34-I34),5)</f>
        <v>20877.71</v>
      </c>
      <c r="L34" s="8"/>
      <c r="M34" s="11">
        <f>ROUND(IF(G34=0,IF(I34=0,0,SIGN(-I34)),IF(I34=0,SIGN(G34),(G34-I34)/I34)),5)</f>
        <v>0.13573</v>
      </c>
    </row>
    <row r="35" spans="1:13" ht="12.75">
      <c r="A35" s="2"/>
      <c r="B35" s="2"/>
      <c r="C35" s="2"/>
      <c r="D35" s="2"/>
      <c r="E35" s="2" t="s">
        <v>50</v>
      </c>
      <c r="F35" s="2"/>
      <c r="G35" s="7">
        <f>ROUND(SUM(G32:G34),5)</f>
        <v>176666.87</v>
      </c>
      <c r="H35" s="8"/>
      <c r="I35" s="7">
        <f>ROUND(SUM(I32:I34),5)</f>
        <v>156271.19</v>
      </c>
      <c r="J35" s="8"/>
      <c r="K35" s="7">
        <f>ROUND((G35-I35),5)</f>
        <v>20395.68</v>
      </c>
      <c r="L35" s="8"/>
      <c r="M35" s="9">
        <f>ROUND(IF(G35=0,IF(I35=0,0,SIGN(-I35)),IF(I35=0,SIGN(G35),(G35-I35)/I35)),5)</f>
        <v>0.13051</v>
      </c>
    </row>
    <row r="36" spans="1:13" ht="12.75" customHeight="1">
      <c r="A36" s="2"/>
      <c r="B36" s="2"/>
      <c r="C36" s="2"/>
      <c r="D36" s="2"/>
      <c r="E36" s="2" t="s">
        <v>51</v>
      </c>
      <c r="F36" s="2"/>
      <c r="G36" s="7">
        <v>21783.7</v>
      </c>
      <c r="H36" s="8"/>
      <c r="I36" s="7">
        <v>8568.76</v>
      </c>
      <c r="J36" s="8"/>
      <c r="K36" s="7">
        <f>ROUND((G36-I36),5)</f>
        <v>13214.94</v>
      </c>
      <c r="L36" s="8"/>
      <c r="M36" s="9">
        <f>ROUND(IF(G36=0,IF(I36=0,0,SIGN(-I36)),IF(I36=0,SIGN(G36),(G36-I36)/I36)),5)</f>
        <v>1.54222</v>
      </c>
    </row>
    <row r="37" spans="1:13" ht="12.75">
      <c r="A37" s="2"/>
      <c r="B37" s="2"/>
      <c r="C37" s="2"/>
      <c r="D37" s="2"/>
      <c r="E37" s="2" t="s">
        <v>52</v>
      </c>
      <c r="F37" s="2"/>
      <c r="G37" s="7"/>
      <c r="H37" s="8"/>
      <c r="I37" s="7"/>
      <c r="J37" s="8"/>
      <c r="K37" s="7"/>
      <c r="L37" s="8"/>
      <c r="M37" s="9"/>
    </row>
    <row r="38" spans="1:13" ht="13.5" thickBot="1">
      <c r="A38" s="2"/>
      <c r="B38" s="2"/>
      <c r="C38" s="2"/>
      <c r="D38" s="2"/>
      <c r="E38" s="2"/>
      <c r="F38" s="2" t="s">
        <v>53</v>
      </c>
      <c r="G38" s="10">
        <v>2495</v>
      </c>
      <c r="H38" s="8"/>
      <c r="I38" s="10">
        <v>2370</v>
      </c>
      <c r="J38" s="8"/>
      <c r="K38" s="10">
        <f>ROUND((G38-I38),5)</f>
        <v>125</v>
      </c>
      <c r="L38" s="8"/>
      <c r="M38" s="11">
        <f>ROUND(IF(G38=0,IF(I38=0,0,SIGN(-I38)),IF(I38=0,SIGN(G38),(G38-I38)/I38)),5)</f>
        <v>0.05274</v>
      </c>
    </row>
    <row r="39" spans="1:13" ht="12.75">
      <c r="A39" s="2"/>
      <c r="B39" s="2"/>
      <c r="C39" s="2"/>
      <c r="D39" s="2"/>
      <c r="E39" s="2" t="s">
        <v>55</v>
      </c>
      <c r="F39" s="2"/>
      <c r="G39" s="7">
        <f>ROUND(SUM(G37:G38),5)</f>
        <v>2495</v>
      </c>
      <c r="H39" s="8"/>
      <c r="I39" s="7">
        <f>ROUND(SUM(I37:I38),5)</f>
        <v>2370</v>
      </c>
      <c r="J39" s="8"/>
      <c r="K39" s="7">
        <f>ROUND((G39-I39),5)</f>
        <v>125</v>
      </c>
      <c r="L39" s="8"/>
      <c r="M39" s="9">
        <f>ROUND(IF(G39=0,IF(I39=0,0,SIGN(-I39)),IF(I39=0,SIGN(G39),(G39-I39)/I39)),5)</f>
        <v>0.05274</v>
      </c>
    </row>
    <row r="40" spans="1:13" ht="14.25" customHeight="1">
      <c r="A40" s="2"/>
      <c r="B40" s="2"/>
      <c r="C40" s="2"/>
      <c r="D40" s="2"/>
      <c r="E40" s="2" t="s">
        <v>56</v>
      </c>
      <c r="F40" s="2"/>
      <c r="G40" s="7">
        <v>-30.39</v>
      </c>
      <c r="H40" s="8"/>
      <c r="I40" s="7">
        <v>-95.32</v>
      </c>
      <c r="J40" s="8"/>
      <c r="K40" s="7">
        <f>ROUND((G40-I40),5)</f>
        <v>64.93</v>
      </c>
      <c r="L40" s="8"/>
      <c r="M40" s="9">
        <f>ROUND(IF(G40=0,IF(I40=0,0,SIGN(-I40)),IF(I40=0,SIGN(G40),(G40-I40)/I40)),5)</f>
        <v>-0.68118</v>
      </c>
    </row>
    <row r="41" spans="1:13" ht="12.75">
      <c r="A41" s="2"/>
      <c r="B41" s="2"/>
      <c r="C41" s="2"/>
      <c r="D41" s="2"/>
      <c r="E41" s="2" t="s">
        <v>57</v>
      </c>
      <c r="F41" s="2"/>
      <c r="G41" s="7">
        <v>22500</v>
      </c>
      <c r="H41" s="8"/>
      <c r="I41" s="7">
        <v>22800</v>
      </c>
      <c r="J41" s="8"/>
      <c r="K41" s="7">
        <f>ROUND((G41-I41),5)</f>
        <v>-300</v>
      </c>
      <c r="L41" s="8"/>
      <c r="M41" s="9">
        <f>ROUND(IF(G41=0,IF(I41=0,0,SIGN(-I41)),IF(I41=0,SIGN(G41),(G41-I41)/I41)),5)</f>
        <v>-0.01316</v>
      </c>
    </row>
    <row r="42" spans="1:13" ht="12.75">
      <c r="A42" s="2"/>
      <c r="B42" s="2"/>
      <c r="C42" s="2"/>
      <c r="D42" s="2"/>
      <c r="E42" s="2" t="s">
        <v>62</v>
      </c>
      <c r="F42" s="2"/>
      <c r="G42" s="7"/>
      <c r="H42" s="8"/>
      <c r="I42" s="7"/>
      <c r="J42" s="8"/>
      <c r="K42" s="7"/>
      <c r="L42" s="8"/>
      <c r="M42" s="9"/>
    </row>
    <row r="43" spans="1:13" ht="12.75">
      <c r="A43" s="2"/>
      <c r="B43" s="2"/>
      <c r="C43" s="2"/>
      <c r="D43" s="2"/>
      <c r="E43" s="2"/>
      <c r="F43" s="2" t="s">
        <v>63</v>
      </c>
      <c r="G43" s="7">
        <v>4253.21</v>
      </c>
      <c r="H43" s="8"/>
      <c r="I43" s="7">
        <v>1946.74</v>
      </c>
      <c r="J43" s="8"/>
      <c r="K43" s="7">
        <f>ROUND((G43-I43),5)</f>
        <v>2306.47</v>
      </c>
      <c r="L43" s="8"/>
      <c r="M43" s="9">
        <f>ROUND(IF(G43=0,IF(I43=0,0,SIGN(-I43)),IF(I43=0,SIGN(G43),(G43-I43)/I43)),5)</f>
        <v>1.18479</v>
      </c>
    </row>
    <row r="44" spans="1:13" ht="13.5" thickBot="1">
      <c r="A44" s="2"/>
      <c r="B44" s="2"/>
      <c r="C44" s="2"/>
      <c r="D44" s="2"/>
      <c r="E44" s="2"/>
      <c r="F44" s="2" t="s">
        <v>64</v>
      </c>
      <c r="G44" s="10">
        <v>1247.12</v>
      </c>
      <c r="H44" s="8"/>
      <c r="I44" s="10">
        <v>732.52</v>
      </c>
      <c r="J44" s="8"/>
      <c r="K44" s="10">
        <f>ROUND((G44-I44),5)</f>
        <v>514.6</v>
      </c>
      <c r="L44" s="8"/>
      <c r="M44" s="11">
        <f>ROUND(IF(G44=0,IF(I44=0,0,SIGN(-I44)),IF(I44=0,SIGN(G44),(G44-I44)/I44)),5)</f>
        <v>0.70251</v>
      </c>
    </row>
    <row r="45" spans="1:13" ht="12.75">
      <c r="A45" s="2"/>
      <c r="B45" s="2"/>
      <c r="C45" s="2"/>
      <c r="D45" s="2"/>
      <c r="E45" s="2" t="s">
        <v>66</v>
      </c>
      <c r="F45" s="2"/>
      <c r="G45" s="7">
        <f>ROUND(SUM(G42:G44),5)</f>
        <v>5500.33</v>
      </c>
      <c r="H45" s="8"/>
      <c r="I45" s="7">
        <f>ROUND(SUM(I42:I44),5)</f>
        <v>2679.26</v>
      </c>
      <c r="J45" s="8"/>
      <c r="K45" s="7">
        <f>ROUND((G45-I45),5)</f>
        <v>2821.07</v>
      </c>
      <c r="L45" s="8"/>
      <c r="M45" s="9">
        <f>ROUND(IF(G45=0,IF(I45=0,0,SIGN(-I45)),IF(I45=0,SIGN(G45),(G45-I45)/I45)),5)</f>
        <v>1.05293</v>
      </c>
    </row>
    <row r="46" spans="1:13" ht="15" customHeight="1">
      <c r="A46" s="2"/>
      <c r="B46" s="2"/>
      <c r="C46" s="2"/>
      <c r="D46" s="2"/>
      <c r="E46" s="2" t="s">
        <v>67</v>
      </c>
      <c r="F46" s="2"/>
      <c r="G46" s="7"/>
      <c r="H46" s="8"/>
      <c r="I46" s="7"/>
      <c r="J46" s="8"/>
      <c r="K46" s="7"/>
      <c r="L46" s="8"/>
      <c r="M46" s="9"/>
    </row>
    <row r="47" spans="1:13" ht="13.5" thickBot="1">
      <c r="A47" s="2"/>
      <c r="B47" s="2"/>
      <c r="C47" s="2"/>
      <c r="D47" s="2"/>
      <c r="E47" s="2"/>
      <c r="F47" s="2" t="s">
        <v>69</v>
      </c>
      <c r="G47" s="10">
        <v>126</v>
      </c>
      <c r="H47" s="8"/>
      <c r="I47" s="10">
        <v>73</v>
      </c>
      <c r="J47" s="8"/>
      <c r="K47" s="10">
        <f>ROUND((G47-I47),5)</f>
        <v>53</v>
      </c>
      <c r="L47" s="8"/>
      <c r="M47" s="11">
        <f>ROUND(IF(G47=0,IF(I47=0,0,SIGN(-I47)),IF(I47=0,SIGN(G47),(G47-I47)/I47)),5)</f>
        <v>0.72603</v>
      </c>
    </row>
    <row r="48" spans="1:13" ht="12.75">
      <c r="A48" s="2"/>
      <c r="B48" s="2"/>
      <c r="C48" s="2"/>
      <c r="D48" s="2"/>
      <c r="E48" s="2" t="s">
        <v>70</v>
      </c>
      <c r="F48" s="2"/>
      <c r="G48" s="7">
        <f>ROUND(SUM(G46:G47),5)</f>
        <v>126</v>
      </c>
      <c r="H48" s="8"/>
      <c r="I48" s="7">
        <f>ROUND(SUM(I46:I47),5)</f>
        <v>73</v>
      </c>
      <c r="J48" s="8"/>
      <c r="K48" s="7">
        <f>ROUND((G48-I48),5)</f>
        <v>53</v>
      </c>
      <c r="L48" s="8"/>
      <c r="M48" s="9">
        <f>ROUND(IF(G48=0,IF(I48=0,0,SIGN(-I48)),IF(I48=0,SIGN(G48),(G48-I48)/I48)),5)</f>
        <v>0.72603</v>
      </c>
    </row>
    <row r="49" spans="1:13" ht="13.5" customHeight="1">
      <c r="A49" s="2"/>
      <c r="B49" s="2"/>
      <c r="C49" s="2"/>
      <c r="D49" s="2"/>
      <c r="E49" s="2" t="s">
        <v>71</v>
      </c>
      <c r="F49" s="2"/>
      <c r="G49" s="7">
        <v>4515.64</v>
      </c>
      <c r="H49" s="8"/>
      <c r="I49" s="7">
        <v>6600.81</v>
      </c>
      <c r="J49" s="8"/>
      <c r="K49" s="7">
        <f>ROUND((G49-I49),5)</f>
        <v>-2085.17</v>
      </c>
      <c r="L49" s="8"/>
      <c r="M49" s="9">
        <f>ROUND(IF(G49=0,IF(I49=0,0,SIGN(-I49)),IF(I49=0,SIGN(G49),(G49-I49)/I49)),5)</f>
        <v>-0.3159</v>
      </c>
    </row>
    <row r="50" spans="1:13" ht="12.75">
      <c r="A50" s="2"/>
      <c r="B50" s="2"/>
      <c r="C50" s="2"/>
      <c r="D50" s="2"/>
      <c r="E50" s="2" t="s">
        <v>72</v>
      </c>
      <c r="F50" s="2"/>
      <c r="G50" s="7"/>
      <c r="H50" s="8"/>
      <c r="I50" s="7"/>
      <c r="J50" s="8"/>
      <c r="K50" s="7"/>
      <c r="L50" s="8"/>
      <c r="M50" s="9"/>
    </row>
    <row r="51" spans="1:13" ht="13.5" thickBot="1">
      <c r="A51" s="2"/>
      <c r="B51" s="2"/>
      <c r="C51" s="2"/>
      <c r="D51" s="2"/>
      <c r="E51" s="2"/>
      <c r="F51" s="2" t="s">
        <v>74</v>
      </c>
      <c r="G51" s="10">
        <v>0</v>
      </c>
      <c r="H51" s="8"/>
      <c r="I51" s="10">
        <v>135.99</v>
      </c>
      <c r="J51" s="8"/>
      <c r="K51" s="10">
        <f>ROUND((G51-I51),5)</f>
        <v>-135.99</v>
      </c>
      <c r="L51" s="8"/>
      <c r="M51" s="11">
        <f>ROUND(IF(G51=0,IF(I51=0,0,SIGN(-I51)),IF(I51=0,SIGN(G51),(G51-I51)/I51)),5)</f>
        <v>-1</v>
      </c>
    </row>
    <row r="52" spans="1:13" ht="13.5" thickBot="1">
      <c r="A52" s="2"/>
      <c r="B52" s="2"/>
      <c r="C52" s="2"/>
      <c r="D52" s="2"/>
      <c r="E52" s="2" t="s">
        <v>75</v>
      </c>
      <c r="F52" s="2"/>
      <c r="G52" s="12">
        <f>ROUND(SUM(G50:G51),5)</f>
        <v>0</v>
      </c>
      <c r="H52" s="8"/>
      <c r="I52" s="12">
        <f>ROUND(SUM(I50:I51),5)</f>
        <v>135.99</v>
      </c>
      <c r="J52" s="8"/>
      <c r="K52" s="12">
        <f>ROUND((G52-I52),5)</f>
        <v>-135.99</v>
      </c>
      <c r="L52" s="8"/>
      <c r="M52" s="13">
        <f>ROUND(IF(G52=0,IF(I52=0,0,SIGN(-I52)),IF(I52=0,SIGN(G52),(G52-I52)/I52)),5)</f>
        <v>-1</v>
      </c>
    </row>
    <row r="53" spans="1:13" ht="13.5" customHeight="1" thickBot="1">
      <c r="A53" s="2"/>
      <c r="B53" s="2"/>
      <c r="C53" s="2"/>
      <c r="D53" s="2" t="s">
        <v>76</v>
      </c>
      <c r="E53" s="2"/>
      <c r="F53" s="2"/>
      <c r="G53" s="12">
        <f>ROUND(SUM(G17:G26)+SUM(G29:G31)+SUM(G35:G36)+SUM(G39:G41)+G45+SUM(G48:G49)+G52,5)</f>
        <v>274634.1</v>
      </c>
      <c r="H53" s="8"/>
      <c r="I53" s="12">
        <f>ROUND(SUM(I17:I26)+SUM(I29:I31)+SUM(I35:I36)+SUM(I39:I41)+I45+SUM(I48:I49)+I52,5)</f>
        <v>238932.02</v>
      </c>
      <c r="J53" s="8"/>
      <c r="K53" s="12">
        <f>ROUND((G53-I53),5)</f>
        <v>35702.08</v>
      </c>
      <c r="L53" s="8"/>
      <c r="M53" s="13">
        <f>ROUND(IF(G53=0,IF(I53=0,0,SIGN(-I53)),IF(I53=0,SIGN(G53),(G53-I53)/I53)),5)</f>
        <v>0.14942</v>
      </c>
    </row>
    <row r="54" spans="1:13" ht="13.5" customHeight="1">
      <c r="A54" s="2"/>
      <c r="B54" s="2" t="s">
        <v>77</v>
      </c>
      <c r="C54" s="2"/>
      <c r="D54" s="2"/>
      <c r="E54" s="2"/>
      <c r="F54" s="2"/>
      <c r="G54" s="7">
        <f>ROUND(G6+G16-G53,5)</f>
        <v>-668.23</v>
      </c>
      <c r="H54" s="8"/>
      <c r="I54" s="7">
        <f>ROUND(I6+I16-I53,5)</f>
        <v>-47677.37</v>
      </c>
      <c r="J54" s="8"/>
      <c r="K54" s="7">
        <f>ROUND((G54-I54),5)</f>
        <v>47009.14</v>
      </c>
      <c r="L54" s="8"/>
      <c r="M54" s="9">
        <f>ROUND(IF(G54=0,IF(I54=0,0,SIGN(-I54)),IF(I54=0,SIGN(G54),(G54-I54)/I54)),5)</f>
        <v>-0.98598</v>
      </c>
    </row>
    <row r="55" spans="1:13" ht="15" customHeight="1">
      <c r="A55" s="2"/>
      <c r="B55" s="2" t="s">
        <v>78</v>
      </c>
      <c r="C55" s="2"/>
      <c r="D55" s="2"/>
      <c r="E55" s="2"/>
      <c r="F55" s="2"/>
      <c r="G55" s="7"/>
      <c r="H55" s="8"/>
      <c r="I55" s="7"/>
      <c r="J55" s="8"/>
      <c r="K55" s="7"/>
      <c r="L55" s="8"/>
      <c r="M55" s="9"/>
    </row>
    <row r="56" spans="1:13" ht="12.75">
      <c r="A56" s="2"/>
      <c r="B56" s="2"/>
      <c r="C56" s="2" t="s">
        <v>79</v>
      </c>
      <c r="D56" s="2"/>
      <c r="E56" s="2"/>
      <c r="F56" s="2"/>
      <c r="G56" s="7"/>
      <c r="H56" s="8"/>
      <c r="I56" s="7"/>
      <c r="J56" s="8"/>
      <c r="K56" s="7"/>
      <c r="L56" s="8"/>
      <c r="M56" s="9"/>
    </row>
    <row r="57" spans="1:13" ht="12.75">
      <c r="A57" s="2"/>
      <c r="B57" s="2"/>
      <c r="C57" s="2"/>
      <c r="D57" s="2" t="s">
        <v>80</v>
      </c>
      <c r="E57" s="2"/>
      <c r="F57" s="2"/>
      <c r="G57" s="7">
        <v>0.44</v>
      </c>
      <c r="H57" s="8"/>
      <c r="I57" s="7">
        <v>1.93</v>
      </c>
      <c r="J57" s="8"/>
      <c r="K57" s="7">
        <f>ROUND((G57-I57),5)</f>
        <v>-1.49</v>
      </c>
      <c r="L57" s="8"/>
      <c r="M57" s="9">
        <f>ROUND(IF(G57=0,IF(I57=0,0,SIGN(-I57)),IF(I57=0,SIGN(G57),(G57-I57)/I57)),5)</f>
        <v>-0.77202</v>
      </c>
    </row>
    <row r="58" spans="1:13" ht="13.5" thickBot="1">
      <c r="A58" s="2"/>
      <c r="B58" s="2"/>
      <c r="C58" s="2"/>
      <c r="D58" s="2" t="s">
        <v>79</v>
      </c>
      <c r="E58" s="2"/>
      <c r="F58" s="2"/>
      <c r="G58" s="10">
        <v>0</v>
      </c>
      <c r="H58" s="8"/>
      <c r="I58" s="10">
        <v>12000</v>
      </c>
      <c r="J58" s="8"/>
      <c r="K58" s="10">
        <f>ROUND((G58-I58),5)</f>
        <v>-12000</v>
      </c>
      <c r="L58" s="8"/>
      <c r="M58" s="11">
        <f>ROUND(IF(G58=0,IF(I58=0,0,SIGN(-I58)),IF(I58=0,SIGN(G58),(G58-I58)/I58)),5)</f>
        <v>-1</v>
      </c>
    </row>
    <row r="59" spans="1:13" ht="12.75">
      <c r="A59" s="2"/>
      <c r="B59" s="2"/>
      <c r="C59" s="2" t="s">
        <v>81</v>
      </c>
      <c r="D59" s="2"/>
      <c r="E59" s="2"/>
      <c r="F59" s="2"/>
      <c r="G59" s="7">
        <f>ROUND(SUM(G56:G58),5)</f>
        <v>0.44</v>
      </c>
      <c r="H59" s="8"/>
      <c r="I59" s="7">
        <f>ROUND(SUM(I56:I58),5)</f>
        <v>12001.93</v>
      </c>
      <c r="J59" s="8"/>
      <c r="K59" s="7">
        <f>ROUND((G59-I59),5)</f>
        <v>-12001.49</v>
      </c>
      <c r="L59" s="8"/>
      <c r="M59" s="9">
        <f>ROUND(IF(G59=0,IF(I59=0,0,SIGN(-I59)),IF(I59=0,SIGN(G59),(G59-I59)/I59)),5)</f>
        <v>-0.99996</v>
      </c>
    </row>
    <row r="60" spans="1:13" ht="15.75" customHeight="1">
      <c r="A60" s="2"/>
      <c r="B60" s="2"/>
      <c r="C60" s="2" t="s">
        <v>82</v>
      </c>
      <c r="D60" s="2"/>
      <c r="E60" s="2"/>
      <c r="F60" s="2"/>
      <c r="G60" s="7"/>
      <c r="H60" s="8"/>
      <c r="I60" s="7"/>
      <c r="J60" s="8"/>
      <c r="K60" s="7"/>
      <c r="L60" s="8"/>
      <c r="M60" s="9"/>
    </row>
    <row r="61" spans="1:13" ht="13.5" thickBot="1">
      <c r="A61" s="2"/>
      <c r="B61" s="2"/>
      <c r="C61" s="2"/>
      <c r="D61" s="2" t="s">
        <v>83</v>
      </c>
      <c r="E61" s="2"/>
      <c r="F61" s="2"/>
      <c r="G61" s="10">
        <v>30</v>
      </c>
      <c r="H61" s="8"/>
      <c r="I61" s="10">
        <v>30</v>
      </c>
      <c r="J61" s="8"/>
      <c r="K61" s="10">
        <f>ROUND((G61-I61),5)</f>
        <v>0</v>
      </c>
      <c r="L61" s="8"/>
      <c r="M61" s="11">
        <f>ROUND(IF(G61=0,IF(I61=0,0,SIGN(-I61)),IF(I61=0,SIGN(G61),(G61-I61)/I61)),5)</f>
        <v>0</v>
      </c>
    </row>
    <row r="62" spans="1:13" ht="13.5" thickBot="1">
      <c r="A62" s="2"/>
      <c r="B62" s="2"/>
      <c r="C62" s="2" t="s">
        <v>84</v>
      </c>
      <c r="D62" s="2"/>
      <c r="E62" s="2"/>
      <c r="F62" s="2"/>
      <c r="G62" s="12">
        <f>ROUND(SUM(G60:G61),5)</f>
        <v>30</v>
      </c>
      <c r="H62" s="8"/>
      <c r="I62" s="12">
        <f>ROUND(SUM(I60:I61),5)</f>
        <v>30</v>
      </c>
      <c r="J62" s="8"/>
      <c r="K62" s="12">
        <f>ROUND((G62-I62),5)</f>
        <v>0</v>
      </c>
      <c r="L62" s="8"/>
      <c r="M62" s="13">
        <f>ROUND(IF(G62=0,IF(I62=0,0,SIGN(-I62)),IF(I62=0,SIGN(G62),(G62-I62)/I62)),5)</f>
        <v>0</v>
      </c>
    </row>
    <row r="63" spans="1:13" ht="15" customHeight="1" thickBot="1">
      <c r="A63" s="2"/>
      <c r="B63" s="2" t="s">
        <v>85</v>
      </c>
      <c r="C63" s="2"/>
      <c r="D63" s="2"/>
      <c r="E63" s="2"/>
      <c r="F63" s="2"/>
      <c r="G63" s="12">
        <f>ROUND(G55+G59-G62,5)</f>
        <v>-29.56</v>
      </c>
      <c r="H63" s="8"/>
      <c r="I63" s="12">
        <f>ROUND(I55+I59-I62,5)</f>
        <v>11971.93</v>
      </c>
      <c r="J63" s="8"/>
      <c r="K63" s="12">
        <f>ROUND((G63-I63),5)</f>
        <v>-12001.49</v>
      </c>
      <c r="L63" s="8"/>
      <c r="M63" s="13">
        <f>ROUND(IF(G63=0,IF(I63=0,0,SIGN(-I63)),IF(I63=0,SIGN(G63),(G63-I63)/I63)),5)</f>
        <v>-1.00247</v>
      </c>
    </row>
    <row r="64" spans="1:13" s="16" customFormat="1" ht="12.75" customHeight="1" thickBot="1">
      <c r="A64" s="2" t="s">
        <v>86</v>
      </c>
      <c r="B64" s="2"/>
      <c r="C64" s="2"/>
      <c r="D64" s="2"/>
      <c r="E64" s="2"/>
      <c r="F64" s="2"/>
      <c r="G64" s="14">
        <f>ROUND(G54+G63,5)</f>
        <v>-697.79</v>
      </c>
      <c r="H64" s="2"/>
      <c r="I64" s="14">
        <f>ROUND(I54+I63,5)</f>
        <v>-35705.44</v>
      </c>
      <c r="J64" s="2"/>
      <c r="K64" s="14">
        <f>ROUND((G64-I64),5)</f>
        <v>35007.65</v>
      </c>
      <c r="L64" s="2"/>
      <c r="M64" s="15">
        <f>ROUND(IF(G64=0,IF(I64=0,0,SIGN(-I64)),IF(I64=0,SIGN(G64),(G64-I64)/I64)),5)</f>
        <v>-0.98046</v>
      </c>
    </row>
    <row r="65" ht="13.5" thickTop="1"/>
  </sheetData>
  <sheetProtection/>
  <autoFilter ref="G5:M64"/>
  <printOptions/>
  <pageMargins left="0.75" right="0.75" top="1" bottom="1" header="0.25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I3" sqref="I3"/>
    </sheetView>
  </sheetViews>
  <sheetFormatPr defaultColWidth="9.140625" defaultRowHeight="12.75"/>
  <cols>
    <col min="1" max="5" width="3.00390625" style="22" customWidth="1"/>
    <col min="6" max="6" width="16.00390625" style="22" customWidth="1"/>
    <col min="7" max="7" width="15.00390625" style="23" customWidth="1"/>
    <col min="8" max="8" width="1.421875" style="23" customWidth="1"/>
    <col min="9" max="9" width="15.421875" style="23" customWidth="1"/>
    <col min="10" max="10" width="1.1484375" style="23" customWidth="1"/>
    <col min="11" max="11" width="11.140625" style="23" customWidth="1"/>
    <col min="12" max="12" width="1.28515625" style="23" customWidth="1"/>
    <col min="13" max="13" width="11.8515625" style="23" customWidth="1"/>
  </cols>
  <sheetData>
    <row r="1" spans="1:13" ht="15.75">
      <c r="A1" s="3" t="s">
        <v>1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7" t="s">
        <v>87</v>
      </c>
    </row>
    <row r="2" spans="1:13" ht="18">
      <c r="A2" s="4" t="s">
        <v>2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8">
        <v>40827</v>
      </c>
    </row>
    <row r="3" spans="1:13" ht="12.75">
      <c r="A3" s="5" t="s">
        <v>88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7" t="s">
        <v>3</v>
      </c>
    </row>
    <row r="4" spans="1:13" ht="13.5" thickBot="1">
      <c r="A4" s="2"/>
      <c r="B4" s="2"/>
      <c r="C4" s="2"/>
      <c r="D4" s="2"/>
      <c r="E4" s="2"/>
      <c r="F4" s="2"/>
      <c r="G4" s="6"/>
      <c r="H4" s="6"/>
      <c r="I4" s="6"/>
      <c r="J4" s="6"/>
      <c r="K4" s="6"/>
      <c r="L4" s="6"/>
      <c r="M4" s="6"/>
    </row>
    <row r="5" spans="1:13" s="21" customFormat="1" ht="14.25" thickBot="1" thickTop="1">
      <c r="A5" s="19"/>
      <c r="B5" s="19"/>
      <c r="C5" s="19"/>
      <c r="D5" s="19"/>
      <c r="E5" s="19"/>
      <c r="F5" s="19"/>
      <c r="G5" s="24" t="s">
        <v>6</v>
      </c>
      <c r="H5" s="20"/>
      <c r="I5" s="24" t="s">
        <v>89</v>
      </c>
      <c r="J5" s="20"/>
      <c r="K5" s="24" t="s">
        <v>7</v>
      </c>
      <c r="L5" s="20"/>
      <c r="M5" s="24" t="s">
        <v>8</v>
      </c>
    </row>
    <row r="6" spans="1:13" ht="13.5" thickTop="1">
      <c r="A6" s="2"/>
      <c r="B6" s="2" t="s">
        <v>9</v>
      </c>
      <c r="C6" s="2"/>
      <c r="D6" s="2"/>
      <c r="E6" s="2"/>
      <c r="F6" s="2"/>
      <c r="G6" s="7"/>
      <c r="H6" s="8"/>
      <c r="I6" s="7"/>
      <c r="J6" s="8"/>
      <c r="K6" s="7"/>
      <c r="L6" s="8"/>
      <c r="M6" s="9"/>
    </row>
    <row r="7" spans="1:13" ht="12.75">
      <c r="A7" s="2"/>
      <c r="B7" s="2"/>
      <c r="C7" s="2"/>
      <c r="D7" s="2" t="s">
        <v>10</v>
      </c>
      <c r="E7" s="2"/>
      <c r="F7" s="2"/>
      <c r="G7" s="7"/>
      <c r="H7" s="8"/>
      <c r="I7" s="7"/>
      <c r="J7" s="8"/>
      <c r="K7" s="7"/>
      <c r="L7" s="8"/>
      <c r="M7" s="9"/>
    </row>
    <row r="8" spans="1:13" ht="12.75">
      <c r="A8" s="2"/>
      <c r="B8" s="2"/>
      <c r="C8" s="2"/>
      <c r="D8" s="2"/>
      <c r="E8" s="2" t="s">
        <v>90</v>
      </c>
      <c r="F8" s="2"/>
      <c r="G8" s="7">
        <v>0</v>
      </c>
      <c r="H8" s="8"/>
      <c r="I8" s="7">
        <v>-20</v>
      </c>
      <c r="J8" s="8"/>
      <c r="K8" s="7">
        <f>ROUND((G8-I8),5)</f>
        <v>20</v>
      </c>
      <c r="L8" s="8"/>
      <c r="M8" s="9">
        <f>ROUND(IF(G8=0,IF(I8=0,0,SIGN(-I8)),IF(I8=0,SIGN(G8),(G8-I8)/I8)),5)</f>
        <v>1</v>
      </c>
    </row>
    <row r="9" spans="1:13" ht="12.75">
      <c r="A9" s="2"/>
      <c r="B9" s="2"/>
      <c r="C9" s="2"/>
      <c r="D9" s="2"/>
      <c r="E9" s="2" t="s">
        <v>11</v>
      </c>
      <c r="F9" s="2"/>
      <c r="G9" s="7">
        <v>745039</v>
      </c>
      <c r="H9" s="8"/>
      <c r="I9" s="7">
        <v>472771.25</v>
      </c>
      <c r="J9" s="8"/>
      <c r="K9" s="7">
        <f>ROUND((G9-I9),5)</f>
        <v>272267.75</v>
      </c>
      <c r="L9" s="8"/>
      <c r="M9" s="9">
        <f>ROUND(IF(G9=0,IF(I9=0,0,SIGN(-I9)),IF(I9=0,SIGN(G9),(G9-I9)/I9)),5)</f>
        <v>0.5759</v>
      </c>
    </row>
    <row r="10" spans="1:13" ht="12.75">
      <c r="A10" s="2"/>
      <c r="B10" s="2"/>
      <c r="C10" s="2"/>
      <c r="D10" s="2"/>
      <c r="E10" s="2" t="s">
        <v>12</v>
      </c>
      <c r="F10" s="2"/>
      <c r="G10" s="7">
        <v>-697.5</v>
      </c>
      <c r="H10" s="8"/>
      <c r="I10" s="7">
        <v>-5518</v>
      </c>
      <c r="J10" s="8"/>
      <c r="K10" s="7">
        <f>ROUND((G10-I10),5)</f>
        <v>4820.5</v>
      </c>
      <c r="L10" s="8"/>
      <c r="M10" s="9">
        <f>ROUND(IF(G10=0,IF(I10=0,0,SIGN(-I10)),IF(I10=0,SIGN(G10),(G10-I10)/I10)),5)</f>
        <v>-0.8736</v>
      </c>
    </row>
    <row r="11" spans="1:13" ht="13.5" thickBot="1">
      <c r="A11" s="2"/>
      <c r="B11" s="2"/>
      <c r="C11" s="2"/>
      <c r="D11" s="2"/>
      <c r="E11" s="2" t="s">
        <v>13</v>
      </c>
      <c r="F11" s="2"/>
      <c r="G11" s="10">
        <v>-9</v>
      </c>
      <c r="H11" s="8"/>
      <c r="I11" s="10">
        <v>0</v>
      </c>
      <c r="J11" s="8"/>
      <c r="K11" s="10">
        <f>ROUND((G11-I11),5)</f>
        <v>-9</v>
      </c>
      <c r="L11" s="8"/>
      <c r="M11" s="11">
        <f>ROUND(IF(G11=0,IF(I11=0,0,SIGN(-I11)),IF(I11=0,SIGN(G11),(G11-I11)/I11)),5)</f>
        <v>-1</v>
      </c>
    </row>
    <row r="12" spans="1:13" ht="12.75">
      <c r="A12" s="2"/>
      <c r="B12" s="2"/>
      <c r="C12" s="2"/>
      <c r="D12" s="2" t="s">
        <v>14</v>
      </c>
      <c r="E12" s="2"/>
      <c r="F12" s="2"/>
      <c r="G12" s="7">
        <f>ROUND(SUM(G7:G11),5)</f>
        <v>744332.5</v>
      </c>
      <c r="H12" s="8"/>
      <c r="I12" s="7">
        <f>ROUND(SUM(I7:I11),5)</f>
        <v>467233.25</v>
      </c>
      <c r="J12" s="8"/>
      <c r="K12" s="7">
        <f>ROUND((G12-I12),5)</f>
        <v>277099.25</v>
      </c>
      <c r="L12" s="8"/>
      <c r="M12" s="9">
        <f>ROUND(IF(G12=0,IF(I12=0,0,SIGN(-I12)),IF(I12=0,SIGN(G12),(G12-I12)/I12)),5)</f>
        <v>0.59306</v>
      </c>
    </row>
    <row r="13" spans="1:13" ht="25.5" customHeight="1">
      <c r="A13" s="2"/>
      <c r="B13" s="2"/>
      <c r="C13" s="2"/>
      <c r="D13" s="2" t="s">
        <v>15</v>
      </c>
      <c r="E13" s="2"/>
      <c r="F13" s="2"/>
      <c r="G13" s="7"/>
      <c r="H13" s="8"/>
      <c r="I13" s="7"/>
      <c r="J13" s="8"/>
      <c r="K13" s="7"/>
      <c r="L13" s="8"/>
      <c r="M13" s="9"/>
    </row>
    <row r="14" spans="1:13" ht="13.5" thickBot="1">
      <c r="A14" s="2"/>
      <c r="B14" s="2"/>
      <c r="C14" s="2"/>
      <c r="D14" s="2"/>
      <c r="E14" s="2" t="s">
        <v>15</v>
      </c>
      <c r="F14" s="2"/>
      <c r="G14" s="10">
        <v>317781.9</v>
      </c>
      <c r="H14" s="8"/>
      <c r="I14" s="10">
        <v>212268.64</v>
      </c>
      <c r="J14" s="8"/>
      <c r="K14" s="10">
        <f>ROUND((G14-I14),5)</f>
        <v>105513.26</v>
      </c>
      <c r="L14" s="8"/>
      <c r="M14" s="11">
        <f>ROUND(IF(G14=0,IF(I14=0,0,SIGN(-I14)),IF(I14=0,SIGN(G14),(G14-I14)/I14)),5)</f>
        <v>0.49707</v>
      </c>
    </row>
    <row r="15" spans="1:13" ht="13.5" thickBot="1">
      <c r="A15" s="2"/>
      <c r="B15" s="2"/>
      <c r="C15" s="2"/>
      <c r="D15" s="2" t="s">
        <v>16</v>
      </c>
      <c r="E15" s="2"/>
      <c r="F15" s="2"/>
      <c r="G15" s="12">
        <f>ROUND(SUM(G13:G14),5)</f>
        <v>317781.9</v>
      </c>
      <c r="H15" s="8"/>
      <c r="I15" s="12">
        <f>ROUND(SUM(I13:I14),5)</f>
        <v>212268.64</v>
      </c>
      <c r="J15" s="8"/>
      <c r="K15" s="12">
        <f>ROUND((G15-I15),5)</f>
        <v>105513.26</v>
      </c>
      <c r="L15" s="8"/>
      <c r="M15" s="13">
        <f>ROUND(IF(G15=0,IF(I15=0,0,SIGN(-I15)),IF(I15=0,SIGN(G15),(G15-I15)/I15)),5)</f>
        <v>0.49707</v>
      </c>
    </row>
    <row r="16" spans="1:13" ht="15.75" customHeight="1">
      <c r="A16" s="2"/>
      <c r="B16" s="2"/>
      <c r="C16" s="2" t="s">
        <v>17</v>
      </c>
      <c r="D16" s="2"/>
      <c r="E16" s="2"/>
      <c r="F16" s="2"/>
      <c r="G16" s="7">
        <f>ROUND(G12-G15,5)</f>
        <v>426550.6</v>
      </c>
      <c r="H16" s="8"/>
      <c r="I16" s="7">
        <f>ROUND(I12-I15,5)</f>
        <v>254964.61</v>
      </c>
      <c r="J16" s="8"/>
      <c r="K16" s="7">
        <f>ROUND((G16-I16),5)</f>
        <v>171585.99</v>
      </c>
      <c r="L16" s="8"/>
      <c r="M16" s="9">
        <f>ROUND(IF(G16=0,IF(I16=0,0,SIGN(-I16)),IF(I16=0,SIGN(G16),(G16-I16)/I16)),5)</f>
        <v>0.67298</v>
      </c>
    </row>
    <row r="17" spans="1:13" ht="15" customHeight="1">
      <c r="A17" s="2"/>
      <c r="B17" s="2"/>
      <c r="C17" s="2"/>
      <c r="D17" s="2" t="s">
        <v>18</v>
      </c>
      <c r="E17" s="2"/>
      <c r="F17" s="2"/>
      <c r="G17" s="7"/>
      <c r="H17" s="8"/>
      <c r="I17" s="7"/>
      <c r="J17" s="8"/>
      <c r="K17" s="7"/>
      <c r="L17" s="8"/>
      <c r="M17" s="9"/>
    </row>
    <row r="18" spans="1:13" ht="12.75">
      <c r="A18" s="2"/>
      <c r="B18" s="2"/>
      <c r="C18" s="2"/>
      <c r="D18" s="2"/>
      <c r="E18" s="2" t="s">
        <v>19</v>
      </c>
      <c r="F18" s="2"/>
      <c r="G18" s="7">
        <v>500</v>
      </c>
      <c r="H18" s="8"/>
      <c r="I18" s="7">
        <v>500</v>
      </c>
      <c r="J18" s="8"/>
      <c r="K18" s="7">
        <f aca="true" t="shared" si="0" ref="K18:K26">ROUND((G18-I18),5)</f>
        <v>0</v>
      </c>
      <c r="L18" s="8"/>
      <c r="M18" s="9">
        <f aca="true" t="shared" si="1" ref="M18:M26">ROUND(IF(G18=0,IF(I18=0,0,SIGN(-I18)),IF(I18=0,SIGN(G18),(G18-I18)/I18)),5)</f>
        <v>0</v>
      </c>
    </row>
    <row r="19" spans="1:13" ht="12.75">
      <c r="A19" s="2"/>
      <c r="B19" s="2"/>
      <c r="C19" s="2"/>
      <c r="D19" s="2"/>
      <c r="E19" s="2" t="s">
        <v>20</v>
      </c>
      <c r="F19" s="2"/>
      <c r="G19" s="7">
        <v>2916.17</v>
      </c>
      <c r="H19" s="8"/>
      <c r="I19" s="7">
        <v>3043.25</v>
      </c>
      <c r="J19" s="8"/>
      <c r="K19" s="7">
        <f t="shared" si="0"/>
        <v>-127.08</v>
      </c>
      <c r="L19" s="8"/>
      <c r="M19" s="9">
        <f t="shared" si="1"/>
        <v>-0.04176</v>
      </c>
    </row>
    <row r="20" spans="1:13" ht="12.75">
      <c r="A20" s="2"/>
      <c r="B20" s="2"/>
      <c r="C20" s="2"/>
      <c r="D20" s="2"/>
      <c r="E20" s="2" t="s">
        <v>21</v>
      </c>
      <c r="F20" s="2"/>
      <c r="G20" s="7">
        <v>0</v>
      </c>
      <c r="H20" s="8"/>
      <c r="I20" s="7">
        <v>32.75</v>
      </c>
      <c r="J20" s="8"/>
      <c r="K20" s="7">
        <f t="shared" si="0"/>
        <v>-32.75</v>
      </c>
      <c r="L20" s="8"/>
      <c r="M20" s="9">
        <f t="shared" si="1"/>
        <v>-1</v>
      </c>
    </row>
    <row r="21" spans="1:13" ht="12.75">
      <c r="A21" s="2"/>
      <c r="B21" s="2"/>
      <c r="C21" s="2"/>
      <c r="D21" s="2"/>
      <c r="E21" s="2" t="s">
        <v>22</v>
      </c>
      <c r="F21" s="2"/>
      <c r="G21" s="7">
        <v>605.17</v>
      </c>
      <c r="H21" s="8"/>
      <c r="I21" s="7">
        <v>401.2</v>
      </c>
      <c r="J21" s="8"/>
      <c r="K21" s="7">
        <f t="shared" si="0"/>
        <v>203.97</v>
      </c>
      <c r="L21" s="8"/>
      <c r="M21" s="9">
        <f t="shared" si="1"/>
        <v>0.5084</v>
      </c>
    </row>
    <row r="22" spans="1:13" ht="12.75">
      <c r="A22" s="2"/>
      <c r="B22" s="2"/>
      <c r="C22" s="2"/>
      <c r="D22" s="2"/>
      <c r="E22" s="2" t="s">
        <v>26</v>
      </c>
      <c r="F22" s="2"/>
      <c r="G22" s="7">
        <v>3326</v>
      </c>
      <c r="H22" s="8"/>
      <c r="I22" s="7">
        <v>8727</v>
      </c>
      <c r="J22" s="8"/>
      <c r="K22" s="7">
        <f t="shared" si="0"/>
        <v>-5401</v>
      </c>
      <c r="L22" s="8"/>
      <c r="M22" s="9">
        <f t="shared" si="1"/>
        <v>-0.61888</v>
      </c>
    </row>
    <row r="23" spans="1:13" ht="12.75">
      <c r="A23" s="2"/>
      <c r="B23" s="2"/>
      <c r="C23" s="2"/>
      <c r="D23" s="2"/>
      <c r="E23" s="2" t="s">
        <v>27</v>
      </c>
      <c r="F23" s="2"/>
      <c r="G23" s="7">
        <v>300</v>
      </c>
      <c r="H23" s="8"/>
      <c r="I23" s="7">
        <v>0</v>
      </c>
      <c r="J23" s="8"/>
      <c r="K23" s="7">
        <f t="shared" si="0"/>
        <v>300</v>
      </c>
      <c r="L23" s="8"/>
      <c r="M23" s="9">
        <f t="shared" si="1"/>
        <v>1</v>
      </c>
    </row>
    <row r="24" spans="1:13" ht="12.75">
      <c r="A24" s="2"/>
      <c r="B24" s="2"/>
      <c r="C24" s="2"/>
      <c r="D24" s="2"/>
      <c r="E24" s="2" t="s">
        <v>28</v>
      </c>
      <c r="F24" s="2"/>
      <c r="G24" s="7">
        <v>19990.38</v>
      </c>
      <c r="H24" s="8"/>
      <c r="I24" s="7">
        <v>11217.17</v>
      </c>
      <c r="J24" s="8"/>
      <c r="K24" s="7">
        <f t="shared" si="0"/>
        <v>8773.21</v>
      </c>
      <c r="L24" s="8"/>
      <c r="M24" s="9">
        <f t="shared" si="1"/>
        <v>0.78212</v>
      </c>
    </row>
    <row r="25" spans="1:13" ht="12.75">
      <c r="A25" s="2"/>
      <c r="B25" s="2"/>
      <c r="C25" s="2"/>
      <c r="D25" s="2"/>
      <c r="E25" s="2" t="s">
        <v>32</v>
      </c>
      <c r="F25" s="2"/>
      <c r="G25" s="7">
        <v>409.45</v>
      </c>
      <c r="H25" s="8"/>
      <c r="I25" s="7">
        <v>299.45</v>
      </c>
      <c r="J25" s="8"/>
      <c r="K25" s="7">
        <f t="shared" si="0"/>
        <v>110</v>
      </c>
      <c r="L25" s="8"/>
      <c r="M25" s="9">
        <f t="shared" si="1"/>
        <v>0.36734</v>
      </c>
    </row>
    <row r="26" spans="1:13" ht="12.75">
      <c r="A26" s="2"/>
      <c r="B26" s="2"/>
      <c r="C26" s="2"/>
      <c r="D26" s="2"/>
      <c r="E26" s="2" t="s">
        <v>33</v>
      </c>
      <c r="F26" s="2"/>
      <c r="G26" s="7">
        <v>56361.09</v>
      </c>
      <c r="H26" s="8"/>
      <c r="I26" s="7">
        <v>2914.25</v>
      </c>
      <c r="J26" s="8"/>
      <c r="K26" s="7">
        <f t="shared" si="0"/>
        <v>53446.84</v>
      </c>
      <c r="L26" s="8"/>
      <c r="M26" s="9">
        <f t="shared" si="1"/>
        <v>18.33983</v>
      </c>
    </row>
    <row r="27" spans="1:13" ht="12.75">
      <c r="A27" s="2"/>
      <c r="B27" s="2"/>
      <c r="C27" s="2"/>
      <c r="D27" s="2"/>
      <c r="E27" s="2" t="s">
        <v>34</v>
      </c>
      <c r="F27" s="2"/>
      <c r="G27" s="7"/>
      <c r="H27" s="8"/>
      <c r="I27" s="7"/>
      <c r="J27" s="8"/>
      <c r="K27" s="7"/>
      <c r="L27" s="8"/>
      <c r="M27" s="9"/>
    </row>
    <row r="28" spans="1:13" ht="13.5" thickBot="1">
      <c r="A28" s="2"/>
      <c r="B28" s="2"/>
      <c r="C28" s="2"/>
      <c r="D28" s="2"/>
      <c r="E28" s="2"/>
      <c r="F28" s="2" t="s">
        <v>35</v>
      </c>
      <c r="G28" s="10">
        <v>165.1</v>
      </c>
      <c r="H28" s="8"/>
      <c r="I28" s="10">
        <v>0</v>
      </c>
      <c r="J28" s="8"/>
      <c r="K28" s="10">
        <f>ROUND((G28-I28),5)</f>
        <v>165.1</v>
      </c>
      <c r="L28" s="8"/>
      <c r="M28" s="11">
        <f>ROUND(IF(G28=0,IF(I28=0,0,SIGN(-I28)),IF(I28=0,SIGN(G28),(G28-I28)/I28)),5)</f>
        <v>1</v>
      </c>
    </row>
    <row r="29" spans="1:13" ht="12.75">
      <c r="A29" s="2"/>
      <c r="B29" s="2"/>
      <c r="C29" s="2"/>
      <c r="D29" s="2"/>
      <c r="E29" s="2" t="s">
        <v>36</v>
      </c>
      <c r="F29" s="2"/>
      <c r="G29" s="7">
        <f>ROUND(SUM(G27:G28),5)</f>
        <v>165.1</v>
      </c>
      <c r="H29" s="8"/>
      <c r="I29" s="7">
        <f>ROUND(SUM(I27:I28),5)</f>
        <v>0</v>
      </c>
      <c r="J29" s="8"/>
      <c r="K29" s="7">
        <f>ROUND((G29-I29),5)</f>
        <v>165.1</v>
      </c>
      <c r="L29" s="8"/>
      <c r="M29" s="9">
        <f>ROUND(IF(G29=0,IF(I29=0,0,SIGN(-I29)),IF(I29=0,SIGN(G29),(G29-I29)/I29)),5)</f>
        <v>1</v>
      </c>
    </row>
    <row r="30" spans="1:13" ht="16.5" customHeight="1">
      <c r="A30" s="2"/>
      <c r="B30" s="2"/>
      <c r="C30" s="2"/>
      <c r="D30" s="2"/>
      <c r="E30" s="2" t="s">
        <v>37</v>
      </c>
      <c r="F30" s="2"/>
      <c r="G30" s="7"/>
      <c r="H30" s="8"/>
      <c r="I30" s="7"/>
      <c r="J30" s="8"/>
      <c r="K30" s="7"/>
      <c r="L30" s="8"/>
      <c r="M30" s="9"/>
    </row>
    <row r="31" spans="1:13" ht="12.75">
      <c r="A31" s="2"/>
      <c r="B31" s="2"/>
      <c r="C31" s="2"/>
      <c r="D31" s="2"/>
      <c r="E31" s="2"/>
      <c r="F31" s="2" t="s">
        <v>38</v>
      </c>
      <c r="G31" s="7">
        <v>9587.54</v>
      </c>
      <c r="H31" s="8"/>
      <c r="I31" s="7">
        <v>10336.78</v>
      </c>
      <c r="J31" s="8"/>
      <c r="K31" s="7">
        <f aca="true" t="shared" si="2" ref="K31:K36">ROUND((G31-I31),5)</f>
        <v>-749.24</v>
      </c>
      <c r="L31" s="8"/>
      <c r="M31" s="9">
        <f aca="true" t="shared" si="3" ref="M31:M36">ROUND(IF(G31=0,IF(I31=0,0,SIGN(-I31)),IF(I31=0,SIGN(G31),(G31-I31)/I31)),5)</f>
        <v>-0.07248</v>
      </c>
    </row>
    <row r="32" spans="1:13" ht="13.5" thickBot="1">
      <c r="A32" s="2"/>
      <c r="B32" s="2"/>
      <c r="C32" s="2"/>
      <c r="D32" s="2"/>
      <c r="E32" s="2"/>
      <c r="F32" s="2" t="s">
        <v>39</v>
      </c>
      <c r="G32" s="10">
        <v>1965.68</v>
      </c>
      <c r="H32" s="8"/>
      <c r="I32" s="10">
        <v>0</v>
      </c>
      <c r="J32" s="8"/>
      <c r="K32" s="10">
        <f t="shared" si="2"/>
        <v>1965.68</v>
      </c>
      <c r="L32" s="8"/>
      <c r="M32" s="11">
        <f t="shared" si="3"/>
        <v>1</v>
      </c>
    </row>
    <row r="33" spans="1:13" ht="12.75">
      <c r="A33" s="2"/>
      <c r="B33" s="2"/>
      <c r="C33" s="2"/>
      <c r="D33" s="2"/>
      <c r="E33" s="2" t="s">
        <v>40</v>
      </c>
      <c r="F33" s="2"/>
      <c r="G33" s="7">
        <f>ROUND(SUM(G30:G32),5)</f>
        <v>11553.22</v>
      </c>
      <c r="H33" s="8"/>
      <c r="I33" s="7">
        <f>ROUND(SUM(I30:I32),5)</f>
        <v>10336.78</v>
      </c>
      <c r="J33" s="8"/>
      <c r="K33" s="7">
        <f t="shared" si="2"/>
        <v>1216.44</v>
      </c>
      <c r="L33" s="8"/>
      <c r="M33" s="9">
        <f t="shared" si="3"/>
        <v>0.11768</v>
      </c>
    </row>
    <row r="34" spans="1:13" ht="17.25" customHeight="1">
      <c r="A34" s="2"/>
      <c r="B34" s="2"/>
      <c r="C34" s="2"/>
      <c r="D34" s="2"/>
      <c r="E34" s="2" t="s">
        <v>41</v>
      </c>
      <c r="F34" s="2"/>
      <c r="G34" s="7">
        <v>419.5</v>
      </c>
      <c r="H34" s="8"/>
      <c r="I34" s="7">
        <v>989.42</v>
      </c>
      <c r="J34" s="8"/>
      <c r="K34" s="7">
        <f t="shared" si="2"/>
        <v>-569.92</v>
      </c>
      <c r="L34" s="8"/>
      <c r="M34" s="9">
        <f t="shared" si="3"/>
        <v>-0.57601</v>
      </c>
    </row>
    <row r="35" spans="1:13" ht="12.75">
      <c r="A35" s="2"/>
      <c r="B35" s="2"/>
      <c r="C35" s="2"/>
      <c r="D35" s="2"/>
      <c r="E35" s="2" t="s">
        <v>43</v>
      </c>
      <c r="F35" s="2"/>
      <c r="G35" s="7">
        <v>0</v>
      </c>
      <c r="H35" s="8"/>
      <c r="I35" s="7">
        <v>297</v>
      </c>
      <c r="J35" s="8"/>
      <c r="K35" s="7">
        <f t="shared" si="2"/>
        <v>-297</v>
      </c>
      <c r="L35" s="8"/>
      <c r="M35" s="9">
        <f t="shared" si="3"/>
        <v>-1</v>
      </c>
    </row>
    <row r="36" spans="1:13" ht="12.75">
      <c r="A36" s="2"/>
      <c r="B36" s="2"/>
      <c r="C36" s="2"/>
      <c r="D36" s="2"/>
      <c r="E36" s="2" t="s">
        <v>44</v>
      </c>
      <c r="F36" s="2"/>
      <c r="G36" s="7">
        <v>506.29</v>
      </c>
      <c r="H36" s="8"/>
      <c r="I36" s="7">
        <v>0</v>
      </c>
      <c r="J36" s="8"/>
      <c r="K36" s="7">
        <f t="shared" si="2"/>
        <v>506.29</v>
      </c>
      <c r="L36" s="8"/>
      <c r="M36" s="9">
        <f t="shared" si="3"/>
        <v>1</v>
      </c>
    </row>
    <row r="37" spans="1:13" ht="12.75">
      <c r="A37" s="2"/>
      <c r="B37" s="2"/>
      <c r="C37" s="2"/>
      <c r="D37" s="2"/>
      <c r="E37" s="2" t="s">
        <v>45</v>
      </c>
      <c r="F37" s="2"/>
      <c r="G37" s="7"/>
      <c r="H37" s="8"/>
      <c r="I37" s="7"/>
      <c r="J37" s="8"/>
      <c r="K37" s="7"/>
      <c r="L37" s="8"/>
      <c r="M37" s="9"/>
    </row>
    <row r="38" spans="1:13" ht="12.75">
      <c r="A38" s="2"/>
      <c r="B38" s="2"/>
      <c r="C38" s="2"/>
      <c r="D38" s="2"/>
      <c r="E38" s="2"/>
      <c r="F38" s="2" t="s">
        <v>46</v>
      </c>
      <c r="G38" s="7">
        <v>2562.44</v>
      </c>
      <c r="H38" s="8"/>
      <c r="I38" s="7">
        <v>1787.57</v>
      </c>
      <c r="J38" s="8"/>
      <c r="K38" s="7">
        <f>ROUND((G38-I38),5)</f>
        <v>774.87</v>
      </c>
      <c r="L38" s="8"/>
      <c r="M38" s="9">
        <f>ROUND(IF(G38=0,IF(I38=0,0,SIGN(-I38)),IF(I38=0,SIGN(G38),(G38-I38)/I38)),5)</f>
        <v>0.43348</v>
      </c>
    </row>
    <row r="39" spans="1:13" ht="12.75">
      <c r="A39" s="2"/>
      <c r="B39" s="2"/>
      <c r="C39" s="2"/>
      <c r="D39" s="2"/>
      <c r="E39" s="2"/>
      <c r="F39" s="2" t="s">
        <v>48</v>
      </c>
      <c r="G39" s="7">
        <v>1398.07</v>
      </c>
      <c r="H39" s="8"/>
      <c r="I39" s="7">
        <v>0</v>
      </c>
      <c r="J39" s="8"/>
      <c r="K39" s="7">
        <f>ROUND((G39-I39),5)</f>
        <v>1398.07</v>
      </c>
      <c r="L39" s="8"/>
      <c r="M39" s="9">
        <f>ROUND(IF(G39=0,IF(I39=0,0,SIGN(-I39)),IF(I39=0,SIGN(G39),(G39-I39)/I39)),5)</f>
        <v>1</v>
      </c>
    </row>
    <row r="40" spans="1:13" ht="13.5" thickBot="1">
      <c r="A40" s="2"/>
      <c r="B40" s="2"/>
      <c r="C40" s="2"/>
      <c r="D40" s="2"/>
      <c r="E40" s="2"/>
      <c r="F40" s="2" t="s">
        <v>49</v>
      </c>
      <c r="G40" s="10">
        <v>296082.57</v>
      </c>
      <c r="H40" s="8"/>
      <c r="I40" s="10">
        <v>162132.24</v>
      </c>
      <c r="J40" s="8"/>
      <c r="K40" s="10">
        <f>ROUND((G40-I40),5)</f>
        <v>133950.33</v>
      </c>
      <c r="L40" s="8"/>
      <c r="M40" s="11">
        <f>ROUND(IF(G40=0,IF(I40=0,0,SIGN(-I40)),IF(I40=0,SIGN(G40),(G40-I40)/I40)),5)</f>
        <v>0.82618</v>
      </c>
    </row>
    <row r="41" spans="1:13" ht="12.75">
      <c r="A41" s="2"/>
      <c r="B41" s="2"/>
      <c r="C41" s="2"/>
      <c r="D41" s="2"/>
      <c r="E41" s="2" t="s">
        <v>50</v>
      </c>
      <c r="F41" s="2"/>
      <c r="G41" s="7">
        <f>ROUND(SUM(G37:G40),5)</f>
        <v>300043.08</v>
      </c>
      <c r="H41" s="8"/>
      <c r="I41" s="7">
        <f>ROUND(SUM(I37:I40),5)</f>
        <v>163919.81</v>
      </c>
      <c r="J41" s="8"/>
      <c r="K41" s="7">
        <f>ROUND((G41-I41),5)</f>
        <v>136123.27</v>
      </c>
      <c r="L41" s="8"/>
      <c r="M41" s="9">
        <f>ROUND(IF(G41=0,IF(I41=0,0,SIGN(-I41)),IF(I41=0,SIGN(G41),(G41-I41)/I41)),5)</f>
        <v>0.83043</v>
      </c>
    </row>
    <row r="42" spans="1:13" ht="15.75" customHeight="1">
      <c r="A42" s="2"/>
      <c r="B42" s="2"/>
      <c r="C42" s="2"/>
      <c r="D42" s="2"/>
      <c r="E42" s="2" t="s">
        <v>51</v>
      </c>
      <c r="F42" s="2"/>
      <c r="G42" s="7">
        <v>-5257.54</v>
      </c>
      <c r="H42" s="8"/>
      <c r="I42" s="7">
        <v>21804.47</v>
      </c>
      <c r="J42" s="8"/>
      <c r="K42" s="7">
        <f>ROUND((G42-I42),5)</f>
        <v>-27062.01</v>
      </c>
      <c r="L42" s="8"/>
      <c r="M42" s="9">
        <f>ROUND(IF(G42=0,IF(I42=0,0,SIGN(-I42)),IF(I42=0,SIGN(G42),(G42-I42)/I42)),5)</f>
        <v>-1.24112</v>
      </c>
    </row>
    <row r="43" spans="1:13" ht="12.75">
      <c r="A43" s="2"/>
      <c r="B43" s="2"/>
      <c r="C43" s="2"/>
      <c r="D43" s="2"/>
      <c r="E43" s="2" t="s">
        <v>52</v>
      </c>
      <c r="F43" s="2"/>
      <c r="G43" s="7"/>
      <c r="H43" s="8"/>
      <c r="I43" s="7"/>
      <c r="J43" s="8"/>
      <c r="K43" s="7"/>
      <c r="L43" s="8"/>
      <c r="M43" s="9"/>
    </row>
    <row r="44" spans="1:13" ht="12.75">
      <c r="A44" s="2"/>
      <c r="B44" s="2"/>
      <c r="C44" s="2"/>
      <c r="D44" s="2"/>
      <c r="E44" s="2"/>
      <c r="F44" s="2" t="s">
        <v>53</v>
      </c>
      <c r="G44" s="7">
        <v>2495</v>
      </c>
      <c r="H44" s="8"/>
      <c r="I44" s="7">
        <v>2495</v>
      </c>
      <c r="J44" s="8"/>
      <c r="K44" s="7">
        <f>ROUND((G44-I44),5)</f>
        <v>0</v>
      </c>
      <c r="L44" s="8"/>
      <c r="M44" s="9">
        <f>ROUND(IF(G44=0,IF(I44=0,0,SIGN(-I44)),IF(I44=0,SIGN(G44),(G44-I44)/I44)),5)</f>
        <v>0</v>
      </c>
    </row>
    <row r="45" spans="1:13" ht="13.5" thickBot="1">
      <c r="A45" s="2"/>
      <c r="B45" s="2"/>
      <c r="C45" s="2"/>
      <c r="D45" s="2"/>
      <c r="E45" s="2"/>
      <c r="F45" s="2" t="s">
        <v>54</v>
      </c>
      <c r="G45" s="10">
        <v>1847.38</v>
      </c>
      <c r="H45" s="8"/>
      <c r="I45" s="10">
        <v>0</v>
      </c>
      <c r="J45" s="8"/>
      <c r="K45" s="10">
        <f>ROUND((G45-I45),5)</f>
        <v>1847.38</v>
      </c>
      <c r="L45" s="8"/>
      <c r="M45" s="11">
        <f>ROUND(IF(G45=0,IF(I45=0,0,SIGN(-I45)),IF(I45=0,SIGN(G45),(G45-I45)/I45)),5)</f>
        <v>1</v>
      </c>
    </row>
    <row r="46" spans="1:13" ht="12.75">
      <c r="A46" s="2"/>
      <c r="B46" s="2"/>
      <c r="C46" s="2"/>
      <c r="D46" s="2"/>
      <c r="E46" s="2" t="s">
        <v>55</v>
      </c>
      <c r="F46" s="2"/>
      <c r="G46" s="7">
        <f>ROUND(SUM(G43:G45),5)</f>
        <v>4342.38</v>
      </c>
      <c r="H46" s="8"/>
      <c r="I46" s="7">
        <f>ROUND(SUM(I43:I45),5)</f>
        <v>2495</v>
      </c>
      <c r="J46" s="8"/>
      <c r="K46" s="7">
        <f>ROUND((G46-I46),5)</f>
        <v>1847.38</v>
      </c>
      <c r="L46" s="8"/>
      <c r="M46" s="9">
        <f>ROUND(IF(G46=0,IF(I46=0,0,SIGN(-I46)),IF(I46=0,SIGN(G46),(G46-I46)/I46)),5)</f>
        <v>0.74043</v>
      </c>
    </row>
    <row r="47" spans="1:13" ht="15.75" customHeight="1">
      <c r="A47" s="2"/>
      <c r="B47" s="2"/>
      <c r="C47" s="2"/>
      <c r="D47" s="2"/>
      <c r="E47" s="2" t="s">
        <v>56</v>
      </c>
      <c r="F47" s="2"/>
      <c r="G47" s="7">
        <v>-104.41</v>
      </c>
      <c r="H47" s="8"/>
      <c r="I47" s="7">
        <v>-30.39</v>
      </c>
      <c r="J47" s="8"/>
      <c r="K47" s="7">
        <f>ROUND((G47-I47),5)</f>
        <v>-74.02</v>
      </c>
      <c r="L47" s="8"/>
      <c r="M47" s="9">
        <f>ROUND(IF(G47=0,IF(I47=0,0,SIGN(-I47)),IF(I47=0,SIGN(G47),(G47-I47)/I47)),5)</f>
        <v>2.43567</v>
      </c>
    </row>
    <row r="48" spans="1:13" ht="12.75">
      <c r="A48" s="2"/>
      <c r="B48" s="2"/>
      <c r="C48" s="2"/>
      <c r="D48" s="2"/>
      <c r="E48" s="2" t="s">
        <v>57</v>
      </c>
      <c r="F48" s="2"/>
      <c r="G48" s="7">
        <v>1000</v>
      </c>
      <c r="H48" s="8"/>
      <c r="I48" s="7">
        <v>22500</v>
      </c>
      <c r="J48" s="8"/>
      <c r="K48" s="7">
        <f>ROUND((G48-I48),5)</f>
        <v>-21500</v>
      </c>
      <c r="L48" s="8"/>
      <c r="M48" s="9">
        <f>ROUND(IF(G48=0,IF(I48=0,0,SIGN(-I48)),IF(I48=0,SIGN(G48),(G48-I48)/I48)),5)</f>
        <v>-0.95556</v>
      </c>
    </row>
    <row r="49" spans="1:13" ht="12.75">
      <c r="A49" s="2"/>
      <c r="B49" s="2"/>
      <c r="C49" s="2"/>
      <c r="D49" s="2"/>
      <c r="E49" s="2" t="s">
        <v>58</v>
      </c>
      <c r="F49" s="2"/>
      <c r="G49" s="7"/>
      <c r="H49" s="8"/>
      <c r="I49" s="7"/>
      <c r="J49" s="8"/>
      <c r="K49" s="7"/>
      <c r="L49" s="8"/>
      <c r="M49" s="9"/>
    </row>
    <row r="50" spans="1:13" ht="13.5" thickBot="1">
      <c r="A50" s="2"/>
      <c r="B50" s="2"/>
      <c r="C50" s="2"/>
      <c r="D50" s="2"/>
      <c r="E50" s="2"/>
      <c r="F50" s="2" t="s">
        <v>59</v>
      </c>
      <c r="G50" s="10">
        <v>999.62</v>
      </c>
      <c r="H50" s="8"/>
      <c r="I50" s="10">
        <v>0</v>
      </c>
      <c r="J50" s="8"/>
      <c r="K50" s="10">
        <f>ROUND((G50-I50),5)</f>
        <v>999.62</v>
      </c>
      <c r="L50" s="8"/>
      <c r="M50" s="11">
        <f>ROUND(IF(G50=0,IF(I50=0,0,SIGN(-I50)),IF(I50=0,SIGN(G50),(G50-I50)/I50)),5)</f>
        <v>1</v>
      </c>
    </row>
    <row r="51" spans="1:13" ht="12.75">
      <c r="A51" s="2"/>
      <c r="B51" s="2"/>
      <c r="C51" s="2"/>
      <c r="D51" s="2"/>
      <c r="E51" s="2" t="s">
        <v>61</v>
      </c>
      <c r="F51" s="2"/>
      <c r="G51" s="7">
        <f>ROUND(SUM(G49:G50),5)</f>
        <v>999.62</v>
      </c>
      <c r="H51" s="8"/>
      <c r="I51" s="7">
        <f>ROUND(SUM(I49:I50),5)</f>
        <v>0</v>
      </c>
      <c r="J51" s="8"/>
      <c r="K51" s="7">
        <f>ROUND((G51-I51),5)</f>
        <v>999.62</v>
      </c>
      <c r="L51" s="8"/>
      <c r="M51" s="9">
        <f>ROUND(IF(G51=0,IF(I51=0,0,SIGN(-I51)),IF(I51=0,SIGN(G51),(G51-I51)/I51)),5)</f>
        <v>1</v>
      </c>
    </row>
    <row r="52" spans="1:13" ht="15.75" customHeight="1">
      <c r="A52" s="2"/>
      <c r="B52" s="2"/>
      <c r="C52" s="2"/>
      <c r="D52" s="2"/>
      <c r="E52" s="2" t="s">
        <v>62</v>
      </c>
      <c r="F52" s="2"/>
      <c r="G52" s="7"/>
      <c r="H52" s="8"/>
      <c r="I52" s="7"/>
      <c r="J52" s="8"/>
      <c r="K52" s="7"/>
      <c r="L52" s="8"/>
      <c r="M52" s="9"/>
    </row>
    <row r="53" spans="1:13" ht="12.75">
      <c r="A53" s="2"/>
      <c r="B53" s="2"/>
      <c r="C53" s="2"/>
      <c r="D53" s="2"/>
      <c r="E53" s="2"/>
      <c r="F53" s="2" t="s">
        <v>63</v>
      </c>
      <c r="G53" s="7">
        <v>10101.56</v>
      </c>
      <c r="H53" s="8"/>
      <c r="I53" s="7">
        <v>4227.15</v>
      </c>
      <c r="J53" s="8"/>
      <c r="K53" s="7">
        <f>ROUND((G53-I53),5)</f>
        <v>5874.41</v>
      </c>
      <c r="L53" s="8"/>
      <c r="M53" s="9">
        <f>ROUND(IF(G53=0,IF(I53=0,0,SIGN(-I53)),IF(I53=0,SIGN(G53),(G53-I53)/I53)),5)</f>
        <v>1.38969</v>
      </c>
    </row>
    <row r="54" spans="1:13" ht="13.5" thickBot="1">
      <c r="A54" s="2"/>
      <c r="B54" s="2"/>
      <c r="C54" s="2"/>
      <c r="D54" s="2"/>
      <c r="E54" s="2"/>
      <c r="F54" s="2" t="s">
        <v>64</v>
      </c>
      <c r="G54" s="10">
        <v>2891.45</v>
      </c>
      <c r="H54" s="8"/>
      <c r="I54" s="10">
        <v>828.51</v>
      </c>
      <c r="J54" s="8"/>
      <c r="K54" s="10">
        <f>ROUND((G54-I54),5)</f>
        <v>2062.94</v>
      </c>
      <c r="L54" s="8"/>
      <c r="M54" s="11">
        <f>ROUND(IF(G54=0,IF(I54=0,0,SIGN(-I54)),IF(I54=0,SIGN(G54),(G54-I54)/I54)),5)</f>
        <v>2.48994</v>
      </c>
    </row>
    <row r="55" spans="1:13" ht="12.75">
      <c r="A55" s="2"/>
      <c r="B55" s="2"/>
      <c r="C55" s="2"/>
      <c r="D55" s="2"/>
      <c r="E55" s="2" t="s">
        <v>66</v>
      </c>
      <c r="F55" s="2"/>
      <c r="G55" s="7">
        <f>ROUND(SUM(G52:G54),5)</f>
        <v>12993.01</v>
      </c>
      <c r="H55" s="8"/>
      <c r="I55" s="7">
        <f>ROUND(SUM(I52:I54),5)</f>
        <v>5055.66</v>
      </c>
      <c r="J55" s="8"/>
      <c r="K55" s="7">
        <f>ROUND((G55-I55),5)</f>
        <v>7937.35</v>
      </c>
      <c r="L55" s="8"/>
      <c r="M55" s="9">
        <f>ROUND(IF(G55=0,IF(I55=0,0,SIGN(-I55)),IF(I55=0,SIGN(G55),(G55-I55)/I55)),5)</f>
        <v>1.56999</v>
      </c>
    </row>
    <row r="56" spans="1:13" ht="15" customHeight="1">
      <c r="A56" s="2"/>
      <c r="B56" s="2"/>
      <c r="C56" s="2"/>
      <c r="D56" s="2"/>
      <c r="E56" s="2" t="s">
        <v>67</v>
      </c>
      <c r="F56" s="2"/>
      <c r="G56" s="7"/>
      <c r="H56" s="8"/>
      <c r="I56" s="7"/>
      <c r="J56" s="8"/>
      <c r="K56" s="7"/>
      <c r="L56" s="8"/>
      <c r="M56" s="9"/>
    </row>
    <row r="57" spans="1:13" ht="12.75">
      <c r="A57" s="2"/>
      <c r="B57" s="2"/>
      <c r="C57" s="2"/>
      <c r="D57" s="2"/>
      <c r="E57" s="2"/>
      <c r="F57" s="2" t="s">
        <v>68</v>
      </c>
      <c r="G57" s="7">
        <v>100</v>
      </c>
      <c r="H57" s="8"/>
      <c r="I57" s="7">
        <v>0</v>
      </c>
      <c r="J57" s="8"/>
      <c r="K57" s="7">
        <f>ROUND((G57-I57),5)</f>
        <v>100</v>
      </c>
      <c r="L57" s="8"/>
      <c r="M57" s="9">
        <f>ROUND(IF(G57=0,IF(I57=0,0,SIGN(-I57)),IF(I57=0,SIGN(G57),(G57-I57)/I57)),5)</f>
        <v>1</v>
      </c>
    </row>
    <row r="58" spans="1:13" ht="13.5" thickBot="1">
      <c r="A58" s="2"/>
      <c r="B58" s="2"/>
      <c r="C58" s="2"/>
      <c r="D58" s="2"/>
      <c r="E58" s="2"/>
      <c r="F58" s="2" t="s">
        <v>69</v>
      </c>
      <c r="G58" s="10">
        <v>205</v>
      </c>
      <c r="H58" s="8"/>
      <c r="I58" s="10">
        <v>126</v>
      </c>
      <c r="J58" s="8"/>
      <c r="K58" s="10">
        <f>ROUND((G58-I58),5)</f>
        <v>79</v>
      </c>
      <c r="L58" s="8"/>
      <c r="M58" s="11">
        <f>ROUND(IF(G58=0,IF(I58=0,0,SIGN(-I58)),IF(I58=0,SIGN(G58),(G58-I58)/I58)),5)</f>
        <v>0.62698</v>
      </c>
    </row>
    <row r="59" spans="1:13" ht="12.75">
      <c r="A59" s="2"/>
      <c r="B59" s="2"/>
      <c r="C59" s="2"/>
      <c r="D59" s="2"/>
      <c r="E59" s="2" t="s">
        <v>70</v>
      </c>
      <c r="F59" s="2"/>
      <c r="G59" s="7">
        <f>ROUND(SUM(G56:G58),5)</f>
        <v>305</v>
      </c>
      <c r="H59" s="8"/>
      <c r="I59" s="7">
        <f>ROUND(SUM(I56:I58),5)</f>
        <v>126</v>
      </c>
      <c r="J59" s="8"/>
      <c r="K59" s="7">
        <f>ROUND((G59-I59),5)</f>
        <v>179</v>
      </c>
      <c r="L59" s="8"/>
      <c r="M59" s="9">
        <f>ROUND(IF(G59=0,IF(I59=0,0,SIGN(-I59)),IF(I59=0,SIGN(G59),(G59-I59)/I59)),5)</f>
        <v>1.42063</v>
      </c>
    </row>
    <row r="60" spans="1:13" ht="15.75" customHeight="1">
      <c r="A60" s="2"/>
      <c r="B60" s="2"/>
      <c r="C60" s="2"/>
      <c r="D60" s="2"/>
      <c r="E60" s="2" t="s">
        <v>71</v>
      </c>
      <c r="F60" s="2"/>
      <c r="G60" s="7">
        <v>3819.27</v>
      </c>
      <c r="H60" s="8"/>
      <c r="I60" s="7">
        <v>4378.53</v>
      </c>
      <c r="J60" s="8"/>
      <c r="K60" s="7">
        <f>ROUND((G60-I60),5)</f>
        <v>-559.26</v>
      </c>
      <c r="L60" s="8"/>
      <c r="M60" s="9">
        <f>ROUND(IF(G60=0,IF(I60=0,0,SIGN(-I60)),IF(I60=0,SIGN(G60),(G60-I60)/I60)),5)</f>
        <v>-0.12773</v>
      </c>
    </row>
    <row r="61" spans="1:13" ht="12.75">
      <c r="A61" s="2"/>
      <c r="B61" s="2"/>
      <c r="C61" s="2"/>
      <c r="D61" s="2"/>
      <c r="E61" s="2" t="s">
        <v>72</v>
      </c>
      <c r="F61" s="2"/>
      <c r="G61" s="7"/>
      <c r="H61" s="8"/>
      <c r="I61" s="7"/>
      <c r="J61" s="8"/>
      <c r="K61" s="7"/>
      <c r="L61" s="8"/>
      <c r="M61" s="9"/>
    </row>
    <row r="62" spans="1:13" ht="12.75">
      <c r="A62" s="2"/>
      <c r="B62" s="2"/>
      <c r="C62" s="2"/>
      <c r="D62" s="2"/>
      <c r="E62" s="2"/>
      <c r="F62" s="2" t="s">
        <v>73</v>
      </c>
      <c r="G62" s="7">
        <v>70.59</v>
      </c>
      <c r="H62" s="8"/>
      <c r="I62" s="7">
        <v>0</v>
      </c>
      <c r="J62" s="8"/>
      <c r="K62" s="7">
        <f>ROUND((G62-I62),5)</f>
        <v>70.59</v>
      </c>
      <c r="L62" s="8"/>
      <c r="M62" s="9">
        <f>ROUND(IF(G62=0,IF(I62=0,0,SIGN(-I62)),IF(I62=0,SIGN(G62),(G62-I62)/I62)),5)</f>
        <v>1</v>
      </c>
    </row>
    <row r="63" spans="1:13" ht="13.5" thickBot="1">
      <c r="A63" s="2"/>
      <c r="B63" s="2"/>
      <c r="C63" s="2"/>
      <c r="D63" s="2"/>
      <c r="E63" s="2"/>
      <c r="F63" s="2" t="s">
        <v>74</v>
      </c>
      <c r="G63" s="10">
        <v>1665.05</v>
      </c>
      <c r="H63" s="8"/>
      <c r="I63" s="10">
        <v>0</v>
      </c>
      <c r="J63" s="8"/>
      <c r="K63" s="10">
        <f>ROUND((G63-I63),5)</f>
        <v>1665.05</v>
      </c>
      <c r="L63" s="8"/>
      <c r="M63" s="11">
        <f>ROUND(IF(G63=0,IF(I63=0,0,SIGN(-I63)),IF(I63=0,SIGN(G63),(G63-I63)/I63)),5)</f>
        <v>1</v>
      </c>
    </row>
    <row r="64" spans="1:13" ht="13.5" thickBot="1">
      <c r="A64" s="2"/>
      <c r="B64" s="2"/>
      <c r="C64" s="2"/>
      <c r="D64" s="2"/>
      <c r="E64" s="2" t="s">
        <v>75</v>
      </c>
      <c r="F64" s="2"/>
      <c r="G64" s="12">
        <f>ROUND(SUM(G61:G63),5)</f>
        <v>1735.64</v>
      </c>
      <c r="H64" s="8"/>
      <c r="I64" s="12">
        <f>ROUND(SUM(I61:I63),5)</f>
        <v>0</v>
      </c>
      <c r="J64" s="8"/>
      <c r="K64" s="12">
        <f>ROUND((G64-I64),5)</f>
        <v>1735.64</v>
      </c>
      <c r="L64" s="8"/>
      <c r="M64" s="13">
        <f>ROUND(IF(G64=0,IF(I64=0,0,SIGN(-I64)),IF(I64=0,SIGN(G64),(G64-I64)/I64)),5)</f>
        <v>1</v>
      </c>
    </row>
    <row r="65" spans="1:13" ht="16.5" customHeight="1" thickBot="1">
      <c r="A65" s="2"/>
      <c r="B65" s="2"/>
      <c r="C65" s="2"/>
      <c r="D65" s="2" t="s">
        <v>76</v>
      </c>
      <c r="E65" s="2"/>
      <c r="F65" s="2"/>
      <c r="G65" s="12">
        <f>ROUND(SUM(G17:G26)+G29+SUM(G33:G36)+SUM(G41:G42)+SUM(G46:G48)+G51+G55+SUM(G59:G60)+G64,5)</f>
        <v>416928.42</v>
      </c>
      <c r="H65" s="8"/>
      <c r="I65" s="12">
        <f>ROUND(SUM(I17:I26)+I29+SUM(I33:I36)+SUM(I41:I42)+SUM(I46:I48)+I51+I55+SUM(I59:I60)+I64,5)</f>
        <v>259007.35</v>
      </c>
      <c r="J65" s="8"/>
      <c r="K65" s="12">
        <f>ROUND((G65-I65),5)</f>
        <v>157921.07</v>
      </c>
      <c r="L65" s="8"/>
      <c r="M65" s="13">
        <f>ROUND(IF(G65=0,IF(I65=0,0,SIGN(-I65)),IF(I65=0,SIGN(G65),(G65-I65)/I65)),5)</f>
        <v>0.60972</v>
      </c>
    </row>
    <row r="66" spans="1:13" ht="16.5" customHeight="1">
      <c r="A66" s="2"/>
      <c r="B66" s="2" t="s">
        <v>77</v>
      </c>
      <c r="C66" s="2"/>
      <c r="D66" s="2"/>
      <c r="E66" s="2"/>
      <c r="F66" s="2"/>
      <c r="G66" s="7">
        <f>ROUND(G6+G16-G65,5)</f>
        <v>9622.18</v>
      </c>
      <c r="H66" s="8"/>
      <c r="I66" s="7">
        <f>ROUND(I6+I16-I65,5)</f>
        <v>-4042.74</v>
      </c>
      <c r="J66" s="8"/>
      <c r="K66" s="7">
        <f>ROUND((G66-I66),5)</f>
        <v>13664.92</v>
      </c>
      <c r="L66" s="8"/>
      <c r="M66" s="9">
        <f>ROUND(IF(G66=0,IF(I66=0,0,SIGN(-I66)),IF(I66=0,SIGN(G66),(G66-I66)/I66)),5)</f>
        <v>-3.38011</v>
      </c>
    </row>
    <row r="67" spans="1:13" ht="15.75" customHeight="1">
      <c r="A67" s="2"/>
      <c r="B67" s="2" t="s">
        <v>78</v>
      </c>
      <c r="C67" s="2"/>
      <c r="D67" s="2"/>
      <c r="E67" s="2"/>
      <c r="F67" s="2"/>
      <c r="G67" s="7"/>
      <c r="H67" s="8"/>
      <c r="I67" s="7"/>
      <c r="J67" s="8"/>
      <c r="K67" s="7"/>
      <c r="L67" s="8"/>
      <c r="M67" s="9"/>
    </row>
    <row r="68" spans="1:13" ht="12.75">
      <c r="A68" s="2"/>
      <c r="B68" s="2"/>
      <c r="C68" s="2" t="s">
        <v>79</v>
      </c>
      <c r="D68" s="2"/>
      <c r="E68" s="2"/>
      <c r="F68" s="2"/>
      <c r="G68" s="7"/>
      <c r="H68" s="8"/>
      <c r="I68" s="7"/>
      <c r="J68" s="8"/>
      <c r="K68" s="7"/>
      <c r="L68" s="8"/>
      <c r="M68" s="9"/>
    </row>
    <row r="69" spans="1:13" ht="13.5" thickBot="1">
      <c r="A69" s="2"/>
      <c r="B69" s="2"/>
      <c r="C69" s="2"/>
      <c r="D69" s="2" t="s">
        <v>80</v>
      </c>
      <c r="E69" s="2"/>
      <c r="F69" s="2"/>
      <c r="G69" s="10">
        <v>0.65</v>
      </c>
      <c r="H69" s="8"/>
      <c r="I69" s="10">
        <v>0.44</v>
      </c>
      <c r="J69" s="8"/>
      <c r="K69" s="10">
        <f>ROUND((G69-I69),5)</f>
        <v>0.21</v>
      </c>
      <c r="L69" s="8"/>
      <c r="M69" s="11">
        <f>ROUND(IF(G69=0,IF(I69=0,0,SIGN(-I69)),IF(I69=0,SIGN(G69),(G69-I69)/I69)),5)</f>
        <v>0.47727</v>
      </c>
    </row>
    <row r="70" spans="1:13" ht="12.75">
      <c r="A70" s="2"/>
      <c r="B70" s="2"/>
      <c r="C70" s="2" t="s">
        <v>81</v>
      </c>
      <c r="D70" s="2"/>
      <c r="E70" s="2"/>
      <c r="F70" s="2"/>
      <c r="G70" s="7">
        <f>ROUND(SUM(G68:G69),5)</f>
        <v>0.65</v>
      </c>
      <c r="H70" s="8"/>
      <c r="I70" s="7">
        <f>ROUND(SUM(I68:I69),5)</f>
        <v>0.44</v>
      </c>
      <c r="J70" s="8"/>
      <c r="K70" s="7">
        <f>ROUND((G70-I70),5)</f>
        <v>0.21</v>
      </c>
      <c r="L70" s="8"/>
      <c r="M70" s="9">
        <f>ROUND(IF(G70=0,IF(I70=0,0,SIGN(-I70)),IF(I70=0,SIGN(G70),(G70-I70)/I70)),5)</f>
        <v>0.47727</v>
      </c>
    </row>
    <row r="71" spans="1:13" ht="13.5" customHeight="1">
      <c r="A71" s="2"/>
      <c r="B71" s="2"/>
      <c r="C71" s="2" t="s">
        <v>82</v>
      </c>
      <c r="D71" s="2"/>
      <c r="E71" s="2"/>
      <c r="F71" s="2"/>
      <c r="G71" s="7"/>
      <c r="H71" s="8"/>
      <c r="I71" s="7"/>
      <c r="J71" s="8"/>
      <c r="K71" s="7"/>
      <c r="L71" s="8"/>
      <c r="M71" s="9"/>
    </row>
    <row r="72" spans="1:13" ht="13.5" thickBot="1">
      <c r="A72" s="2"/>
      <c r="B72" s="2"/>
      <c r="C72" s="2"/>
      <c r="D72" s="2" t="s">
        <v>83</v>
      </c>
      <c r="E72" s="2"/>
      <c r="F72" s="2"/>
      <c r="G72" s="10">
        <v>69</v>
      </c>
      <c r="H72" s="8"/>
      <c r="I72" s="10">
        <v>30</v>
      </c>
      <c r="J72" s="8"/>
      <c r="K72" s="10">
        <f>ROUND((G72-I72),5)</f>
        <v>39</v>
      </c>
      <c r="L72" s="8"/>
      <c r="M72" s="11">
        <f>ROUND(IF(G72=0,IF(I72=0,0,SIGN(-I72)),IF(I72=0,SIGN(G72),(G72-I72)/I72)),5)</f>
        <v>1.3</v>
      </c>
    </row>
    <row r="73" spans="1:13" ht="13.5" thickBot="1">
      <c r="A73" s="2"/>
      <c r="B73" s="2"/>
      <c r="C73" s="2" t="s">
        <v>84</v>
      </c>
      <c r="D73" s="2"/>
      <c r="E73" s="2"/>
      <c r="F73" s="2"/>
      <c r="G73" s="12">
        <f>ROUND(SUM(G71:G72),5)</f>
        <v>69</v>
      </c>
      <c r="H73" s="8"/>
      <c r="I73" s="12">
        <f>ROUND(SUM(I71:I72),5)</f>
        <v>30</v>
      </c>
      <c r="J73" s="8"/>
      <c r="K73" s="12">
        <f>ROUND((G73-I73),5)</f>
        <v>39</v>
      </c>
      <c r="L73" s="8"/>
      <c r="M73" s="13">
        <f>ROUND(IF(G73=0,IF(I73=0,0,SIGN(-I73)),IF(I73=0,SIGN(G73),(G73-I73)/I73)),5)</f>
        <v>1.3</v>
      </c>
    </row>
    <row r="74" spans="1:13" ht="15" customHeight="1" thickBot="1">
      <c r="A74" s="2"/>
      <c r="B74" s="2" t="s">
        <v>85</v>
      </c>
      <c r="C74" s="2"/>
      <c r="D74" s="2"/>
      <c r="E74" s="2"/>
      <c r="F74" s="2"/>
      <c r="G74" s="12">
        <f>ROUND(G67+G70-G73,5)</f>
        <v>-68.35</v>
      </c>
      <c r="H74" s="8"/>
      <c r="I74" s="12">
        <f>ROUND(I67+I70-I73,5)</f>
        <v>-29.56</v>
      </c>
      <c r="J74" s="8"/>
      <c r="K74" s="12">
        <f>ROUND((G74-I74),5)</f>
        <v>-38.79</v>
      </c>
      <c r="L74" s="8"/>
      <c r="M74" s="13">
        <f>ROUND(IF(G74=0,IF(I74=0,0,SIGN(-I74)),IF(I74=0,SIGN(G74),(G74-I74)/I74)),5)</f>
        <v>1.31225</v>
      </c>
    </row>
    <row r="75" spans="1:13" s="16" customFormat="1" ht="14.25" customHeight="1" thickBot="1">
      <c r="A75" s="2" t="s">
        <v>86</v>
      </c>
      <c r="B75" s="2"/>
      <c r="C75" s="2"/>
      <c r="D75" s="2"/>
      <c r="E75" s="2"/>
      <c r="F75" s="2"/>
      <c r="G75" s="14">
        <f>ROUND(G66+G74,5)</f>
        <v>9553.83</v>
      </c>
      <c r="H75" s="2"/>
      <c r="I75" s="14">
        <f>ROUND(I66+I74,5)</f>
        <v>-4072.3</v>
      </c>
      <c r="J75" s="2"/>
      <c r="K75" s="14">
        <f>ROUND((G75-I75),5)</f>
        <v>13626.13</v>
      </c>
      <c r="L75" s="2"/>
      <c r="M75" s="15">
        <f>ROUND(IF(G75=0,IF(I75=0,0,SIGN(-I75)),IF(I75=0,SIGN(G75),(G75-I75)/I75)),5)</f>
        <v>-3.34605</v>
      </c>
    </row>
    <row r="76" ht="13.5" thickTop="1"/>
  </sheetData>
  <sheetProtection/>
  <autoFilter ref="G5:M75"/>
  <printOptions/>
  <pageMargins left="0.75" right="0.75" top="1" bottom="1" header="0.25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M5" sqref="M5"/>
    </sheetView>
  </sheetViews>
  <sheetFormatPr defaultColWidth="9.140625" defaultRowHeight="12.75"/>
  <cols>
    <col min="1" max="5" width="3.00390625" style="22" customWidth="1"/>
    <col min="6" max="6" width="19.28125" style="22" customWidth="1"/>
    <col min="7" max="7" width="15.140625" style="23" customWidth="1"/>
    <col min="8" max="8" width="1.28515625" style="23" customWidth="1"/>
    <col min="9" max="9" width="15.00390625" style="23" customWidth="1"/>
    <col min="10" max="10" width="1.28515625" style="23" customWidth="1"/>
    <col min="11" max="11" width="11.7109375" style="23" customWidth="1"/>
    <col min="12" max="12" width="0.9921875" style="23" customWidth="1"/>
    <col min="13" max="13" width="12.421875" style="23" customWidth="1"/>
  </cols>
  <sheetData>
    <row r="1" spans="1:13" ht="15.75">
      <c r="A1" s="3" t="s">
        <v>1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7" t="s">
        <v>0</v>
      </c>
    </row>
    <row r="2" spans="1:13" ht="18">
      <c r="A2" s="4" t="s">
        <v>2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8">
        <v>40827</v>
      </c>
    </row>
    <row r="3" spans="1:13" ht="12.75">
      <c r="A3" s="5" t="s">
        <v>4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7" t="s">
        <v>3</v>
      </c>
    </row>
    <row r="4" spans="1:13" ht="13.5" thickBot="1">
      <c r="A4" s="2"/>
      <c r="B4" s="2"/>
      <c r="C4" s="2"/>
      <c r="D4" s="2"/>
      <c r="E4" s="2"/>
      <c r="F4" s="2"/>
      <c r="G4" s="6"/>
      <c r="H4" s="6"/>
      <c r="I4" s="6"/>
      <c r="J4" s="6"/>
      <c r="K4" s="6"/>
      <c r="L4" s="6"/>
      <c r="M4" s="6"/>
    </row>
    <row r="5" spans="1:13" s="21" customFormat="1" ht="14.25" thickBot="1" thickTop="1">
      <c r="A5" s="19"/>
      <c r="B5" s="19"/>
      <c r="C5" s="19"/>
      <c r="D5" s="19"/>
      <c r="E5" s="19"/>
      <c r="F5" s="19"/>
      <c r="G5" s="24" t="s">
        <v>5</v>
      </c>
      <c r="H5" s="20"/>
      <c r="I5" s="24" t="s">
        <v>6</v>
      </c>
      <c r="J5" s="20"/>
      <c r="K5" s="24" t="s">
        <v>7</v>
      </c>
      <c r="L5" s="20"/>
      <c r="M5" s="24" t="s">
        <v>8</v>
      </c>
    </row>
    <row r="6" spans="1:13" ht="13.5" thickTop="1">
      <c r="A6" s="2"/>
      <c r="B6" s="2" t="s">
        <v>9</v>
      </c>
      <c r="C6" s="2"/>
      <c r="D6" s="2"/>
      <c r="E6" s="2"/>
      <c r="F6" s="2"/>
      <c r="G6" s="7"/>
      <c r="H6" s="8"/>
      <c r="I6" s="7"/>
      <c r="J6" s="8"/>
      <c r="K6" s="7"/>
      <c r="L6" s="8"/>
      <c r="M6" s="9"/>
    </row>
    <row r="7" spans="1:13" ht="12.75">
      <c r="A7" s="2"/>
      <c r="B7" s="2"/>
      <c r="C7" s="2"/>
      <c r="D7" s="2" t="s">
        <v>10</v>
      </c>
      <c r="E7" s="2"/>
      <c r="F7" s="2"/>
      <c r="G7" s="7"/>
      <c r="H7" s="8"/>
      <c r="I7" s="7"/>
      <c r="J7" s="8"/>
      <c r="K7" s="7"/>
      <c r="L7" s="8"/>
      <c r="M7" s="9"/>
    </row>
    <row r="8" spans="1:13" ht="12.75">
      <c r="A8" s="2"/>
      <c r="B8" s="2"/>
      <c r="C8" s="2"/>
      <c r="D8" s="2"/>
      <c r="E8" s="2" t="s">
        <v>11</v>
      </c>
      <c r="F8" s="2"/>
      <c r="G8" s="7">
        <v>1016338.5</v>
      </c>
      <c r="H8" s="8"/>
      <c r="I8" s="7">
        <v>745039</v>
      </c>
      <c r="J8" s="8"/>
      <c r="K8" s="7">
        <f>ROUND((G8-I8),5)</f>
        <v>271299.5</v>
      </c>
      <c r="L8" s="8"/>
      <c r="M8" s="9">
        <f>ROUND(IF(G8=0,IF(I8=0,0,SIGN(-I8)),IF(I8=0,SIGN(G8),(G8-I8)/I8)),5)</f>
        <v>0.36414</v>
      </c>
    </row>
    <row r="9" spans="1:13" ht="12.75">
      <c r="A9" s="2"/>
      <c r="B9" s="2"/>
      <c r="C9" s="2"/>
      <c r="D9" s="2"/>
      <c r="E9" s="2" t="s">
        <v>12</v>
      </c>
      <c r="F9" s="2"/>
      <c r="G9" s="7">
        <v>-702.45</v>
      </c>
      <c r="H9" s="8"/>
      <c r="I9" s="7">
        <v>-697.5</v>
      </c>
      <c r="J9" s="8"/>
      <c r="K9" s="7">
        <f>ROUND((G9-I9),5)</f>
        <v>-4.95</v>
      </c>
      <c r="L9" s="8"/>
      <c r="M9" s="9">
        <f>ROUND(IF(G9=0,IF(I9=0,0,SIGN(-I9)),IF(I9=0,SIGN(G9),(G9-I9)/I9)),5)</f>
        <v>0.0071</v>
      </c>
    </row>
    <row r="10" spans="1:13" ht="13.5" thickBot="1">
      <c r="A10" s="2"/>
      <c r="B10" s="2"/>
      <c r="C10" s="2"/>
      <c r="D10" s="2"/>
      <c r="E10" s="2" t="s">
        <v>13</v>
      </c>
      <c r="F10" s="2"/>
      <c r="G10" s="10">
        <v>0</v>
      </c>
      <c r="H10" s="8"/>
      <c r="I10" s="10">
        <v>-9</v>
      </c>
      <c r="J10" s="8"/>
      <c r="K10" s="10">
        <f>ROUND((G10-I10),5)</f>
        <v>9</v>
      </c>
      <c r="L10" s="8"/>
      <c r="M10" s="11">
        <f>ROUND(IF(G10=0,IF(I10=0,0,SIGN(-I10)),IF(I10=0,SIGN(G10),(G10-I10)/I10)),5)</f>
        <v>1</v>
      </c>
    </row>
    <row r="11" spans="1:13" ht="12.75">
      <c r="A11" s="2"/>
      <c r="B11" s="2"/>
      <c r="C11" s="2"/>
      <c r="D11" s="2" t="s">
        <v>14</v>
      </c>
      <c r="E11" s="2"/>
      <c r="F11" s="2"/>
      <c r="G11" s="7">
        <f>ROUND(SUM(G7:G10),5)</f>
        <v>1015636.05</v>
      </c>
      <c r="H11" s="8"/>
      <c r="I11" s="7">
        <f>ROUND(SUM(I7:I10),5)</f>
        <v>744332.5</v>
      </c>
      <c r="J11" s="8"/>
      <c r="K11" s="7">
        <f>ROUND((G11-I11),5)</f>
        <v>271303.55</v>
      </c>
      <c r="L11" s="8"/>
      <c r="M11" s="9">
        <f>ROUND(IF(G11=0,IF(I11=0,0,SIGN(-I11)),IF(I11=0,SIGN(G11),(G11-I11)/I11)),5)</f>
        <v>0.36449</v>
      </c>
    </row>
    <row r="12" spans="1:13" ht="25.5" customHeight="1">
      <c r="A12" s="2"/>
      <c r="B12" s="2"/>
      <c r="C12" s="2"/>
      <c r="D12" s="2" t="s">
        <v>15</v>
      </c>
      <c r="E12" s="2"/>
      <c r="F12" s="2"/>
      <c r="G12" s="7"/>
      <c r="H12" s="8"/>
      <c r="I12" s="7"/>
      <c r="J12" s="8"/>
      <c r="K12" s="7"/>
      <c r="L12" s="8"/>
      <c r="M12" s="9"/>
    </row>
    <row r="13" spans="1:13" ht="13.5" thickBot="1">
      <c r="A13" s="2"/>
      <c r="B13" s="2"/>
      <c r="C13" s="2"/>
      <c r="D13" s="2"/>
      <c r="E13" s="2" t="s">
        <v>15</v>
      </c>
      <c r="F13" s="2"/>
      <c r="G13" s="10">
        <v>619691.8</v>
      </c>
      <c r="H13" s="8"/>
      <c r="I13" s="10">
        <v>317781.9</v>
      </c>
      <c r="J13" s="8"/>
      <c r="K13" s="10">
        <f>ROUND((G13-I13),5)</f>
        <v>301909.9</v>
      </c>
      <c r="L13" s="8"/>
      <c r="M13" s="11">
        <f>ROUND(IF(G13=0,IF(I13=0,0,SIGN(-I13)),IF(I13=0,SIGN(G13),(G13-I13)/I13)),5)</f>
        <v>0.95005</v>
      </c>
    </row>
    <row r="14" spans="1:13" ht="13.5" thickBot="1">
      <c r="A14" s="2"/>
      <c r="B14" s="2"/>
      <c r="C14" s="2"/>
      <c r="D14" s="2" t="s">
        <v>16</v>
      </c>
      <c r="E14" s="2"/>
      <c r="F14" s="2"/>
      <c r="G14" s="12">
        <f>ROUND(SUM(G12:G13),5)</f>
        <v>619691.8</v>
      </c>
      <c r="H14" s="8"/>
      <c r="I14" s="12">
        <f>ROUND(SUM(I12:I13),5)</f>
        <v>317781.9</v>
      </c>
      <c r="J14" s="8"/>
      <c r="K14" s="12">
        <f>ROUND((G14-I14),5)</f>
        <v>301909.9</v>
      </c>
      <c r="L14" s="8"/>
      <c r="M14" s="13">
        <f>ROUND(IF(G14=0,IF(I14=0,0,SIGN(-I14)),IF(I14=0,SIGN(G14),(G14-I14)/I14)),5)</f>
        <v>0.95005</v>
      </c>
    </row>
    <row r="15" spans="1:13" ht="25.5" customHeight="1">
      <c r="A15" s="2"/>
      <c r="B15" s="2"/>
      <c r="C15" s="2" t="s">
        <v>17</v>
      </c>
      <c r="D15" s="2"/>
      <c r="E15" s="2"/>
      <c r="F15" s="2"/>
      <c r="G15" s="7">
        <f>ROUND(G11-G14,5)</f>
        <v>395944.25</v>
      </c>
      <c r="H15" s="8"/>
      <c r="I15" s="7">
        <f>ROUND(I11-I14,5)</f>
        <v>426550.6</v>
      </c>
      <c r="J15" s="8"/>
      <c r="K15" s="7">
        <f>ROUND((G15-I15),5)</f>
        <v>-30606.35</v>
      </c>
      <c r="L15" s="8"/>
      <c r="M15" s="9">
        <f>ROUND(IF(G15=0,IF(I15=0,0,SIGN(-I15)),IF(I15=0,SIGN(G15),(G15-I15)/I15)),5)</f>
        <v>-0.07175</v>
      </c>
    </row>
    <row r="16" spans="1:13" ht="18.75" customHeight="1">
      <c r="A16" s="2"/>
      <c r="B16" s="2"/>
      <c r="C16" s="2"/>
      <c r="D16" s="2" t="s">
        <v>18</v>
      </c>
      <c r="E16" s="2"/>
      <c r="F16" s="2"/>
      <c r="G16" s="7"/>
      <c r="H16" s="8"/>
      <c r="I16" s="7"/>
      <c r="J16" s="8"/>
      <c r="K16" s="7"/>
      <c r="L16" s="8"/>
      <c r="M16" s="9"/>
    </row>
    <row r="17" spans="1:13" ht="12.75">
      <c r="A17" s="2"/>
      <c r="B17" s="2"/>
      <c r="C17" s="2"/>
      <c r="D17" s="2"/>
      <c r="E17" s="2" t="s">
        <v>19</v>
      </c>
      <c r="F17" s="2"/>
      <c r="G17" s="7">
        <v>500</v>
      </c>
      <c r="H17" s="8"/>
      <c r="I17" s="7">
        <v>500</v>
      </c>
      <c r="J17" s="8"/>
      <c r="K17" s="7">
        <f>ROUND((G17-I17),5)</f>
        <v>0</v>
      </c>
      <c r="L17" s="8"/>
      <c r="M17" s="9">
        <f>ROUND(IF(G17=0,IF(I17=0,0,SIGN(-I17)),IF(I17=0,SIGN(G17),(G17-I17)/I17)),5)</f>
        <v>0</v>
      </c>
    </row>
    <row r="18" spans="1:13" ht="12.75">
      <c r="A18" s="2"/>
      <c r="B18" s="2"/>
      <c r="C18" s="2"/>
      <c r="D18" s="2"/>
      <c r="E18" s="2" t="s">
        <v>20</v>
      </c>
      <c r="F18" s="2"/>
      <c r="G18" s="7">
        <v>5515.15</v>
      </c>
      <c r="H18" s="8"/>
      <c r="I18" s="7">
        <v>2916.17</v>
      </c>
      <c r="J18" s="8"/>
      <c r="K18" s="7">
        <f>ROUND((G18-I18),5)</f>
        <v>2598.98</v>
      </c>
      <c r="L18" s="8"/>
      <c r="M18" s="9">
        <f>ROUND(IF(G18=0,IF(I18=0,0,SIGN(-I18)),IF(I18=0,SIGN(G18),(G18-I18)/I18)),5)</f>
        <v>0.89123</v>
      </c>
    </row>
    <row r="19" spans="1:13" ht="12.75">
      <c r="A19" s="2"/>
      <c r="B19" s="2"/>
      <c r="C19" s="2"/>
      <c r="D19" s="2"/>
      <c r="E19" s="2" t="s">
        <v>21</v>
      </c>
      <c r="F19" s="2"/>
      <c r="G19" s="7">
        <v>210.7</v>
      </c>
      <c r="H19" s="8"/>
      <c r="I19" s="7">
        <v>0</v>
      </c>
      <c r="J19" s="8"/>
      <c r="K19" s="7">
        <f>ROUND((G19-I19),5)</f>
        <v>210.7</v>
      </c>
      <c r="L19" s="8"/>
      <c r="M19" s="9">
        <f>ROUND(IF(G19=0,IF(I19=0,0,SIGN(-I19)),IF(I19=0,SIGN(G19),(G19-I19)/I19)),5)</f>
        <v>1</v>
      </c>
    </row>
    <row r="20" spans="1:13" ht="12.75">
      <c r="A20" s="2"/>
      <c r="B20" s="2"/>
      <c r="C20" s="2"/>
      <c r="D20" s="2"/>
      <c r="E20" s="2" t="s">
        <v>22</v>
      </c>
      <c r="F20" s="2"/>
      <c r="G20" s="7"/>
      <c r="H20" s="8"/>
      <c r="I20" s="7"/>
      <c r="J20" s="8"/>
      <c r="K20" s="7"/>
      <c r="L20" s="8"/>
      <c r="M20" s="9"/>
    </row>
    <row r="21" spans="1:13" ht="12.75">
      <c r="A21" s="2"/>
      <c r="B21" s="2"/>
      <c r="C21" s="2"/>
      <c r="D21" s="2"/>
      <c r="E21" s="2"/>
      <c r="F21" s="2" t="s">
        <v>23</v>
      </c>
      <c r="G21" s="7">
        <v>30</v>
      </c>
      <c r="H21" s="8"/>
      <c r="I21" s="7">
        <v>0</v>
      </c>
      <c r="J21" s="8"/>
      <c r="K21" s="7">
        <f>ROUND((G21-I21),5)</f>
        <v>30</v>
      </c>
      <c r="L21" s="8"/>
      <c r="M21" s="9">
        <f>ROUND(IF(G21=0,IF(I21=0,0,SIGN(-I21)),IF(I21=0,SIGN(G21),(G21-I21)/I21)),5)</f>
        <v>1</v>
      </c>
    </row>
    <row r="22" spans="1:13" ht="13.5" thickBot="1">
      <c r="A22" s="2"/>
      <c r="B22" s="2"/>
      <c r="C22" s="2"/>
      <c r="D22" s="2"/>
      <c r="E22" s="2"/>
      <c r="F22" s="2" t="s">
        <v>24</v>
      </c>
      <c r="G22" s="10">
        <v>837.7</v>
      </c>
      <c r="H22" s="8"/>
      <c r="I22" s="10">
        <v>605.17</v>
      </c>
      <c r="J22" s="8"/>
      <c r="K22" s="10">
        <f>ROUND((G22-I22),5)</f>
        <v>232.53</v>
      </c>
      <c r="L22" s="8"/>
      <c r="M22" s="11">
        <f>ROUND(IF(G22=0,IF(I22=0,0,SIGN(-I22)),IF(I22=0,SIGN(G22),(G22-I22)/I22)),5)</f>
        <v>0.38424</v>
      </c>
    </row>
    <row r="23" spans="1:13" ht="12.75">
      <c r="A23" s="2"/>
      <c r="B23" s="2"/>
      <c r="C23" s="2"/>
      <c r="D23" s="2"/>
      <c r="E23" s="2" t="s">
        <v>25</v>
      </c>
      <c r="F23" s="2"/>
      <c r="G23" s="7">
        <f>ROUND(SUM(G20:G22),5)</f>
        <v>867.7</v>
      </c>
      <c r="H23" s="8"/>
      <c r="I23" s="7">
        <f>ROUND(SUM(I20:I22),5)</f>
        <v>605.17</v>
      </c>
      <c r="J23" s="8"/>
      <c r="K23" s="7">
        <f>ROUND((G23-I23),5)</f>
        <v>262.53</v>
      </c>
      <c r="L23" s="8"/>
      <c r="M23" s="9">
        <f>ROUND(IF(G23=0,IF(I23=0,0,SIGN(-I23)),IF(I23=0,SIGN(G23),(G23-I23)/I23)),5)</f>
        <v>0.43381</v>
      </c>
    </row>
    <row r="24" spans="1:13" ht="18" customHeight="1">
      <c r="A24" s="2"/>
      <c r="B24" s="2"/>
      <c r="C24" s="2"/>
      <c r="D24" s="2"/>
      <c r="E24" s="2" t="s">
        <v>26</v>
      </c>
      <c r="F24" s="2"/>
      <c r="G24" s="7">
        <v>420</v>
      </c>
      <c r="H24" s="8"/>
      <c r="I24" s="7">
        <v>3326</v>
      </c>
      <c r="J24" s="8"/>
      <c r="K24" s="7">
        <f>ROUND((G24-I24),5)</f>
        <v>-2906</v>
      </c>
      <c r="L24" s="8"/>
      <c r="M24" s="9">
        <f>ROUND(IF(G24=0,IF(I24=0,0,SIGN(-I24)),IF(I24=0,SIGN(G24),(G24-I24)/I24)),5)</f>
        <v>-0.87372</v>
      </c>
    </row>
    <row r="25" spans="1:13" ht="12.75">
      <c r="A25" s="2"/>
      <c r="B25" s="2"/>
      <c r="C25" s="2"/>
      <c r="D25" s="2"/>
      <c r="E25" s="2" t="s">
        <v>27</v>
      </c>
      <c r="F25" s="2"/>
      <c r="G25" s="7">
        <v>39581.32</v>
      </c>
      <c r="H25" s="8"/>
      <c r="I25" s="7">
        <v>300</v>
      </c>
      <c r="J25" s="8"/>
      <c r="K25" s="7">
        <f>ROUND((G25-I25),5)</f>
        <v>39281.32</v>
      </c>
      <c r="L25" s="8"/>
      <c r="M25" s="9">
        <f>ROUND(IF(G25=0,IF(I25=0,0,SIGN(-I25)),IF(I25=0,SIGN(G25),(G25-I25)/I25)),5)</f>
        <v>130.93773</v>
      </c>
    </row>
    <row r="26" spans="1:13" ht="12.75">
      <c r="A26" s="2"/>
      <c r="B26" s="2"/>
      <c r="C26" s="2"/>
      <c r="D26" s="2"/>
      <c r="E26" s="2" t="s">
        <v>28</v>
      </c>
      <c r="F26" s="2"/>
      <c r="G26" s="7"/>
      <c r="H26" s="8"/>
      <c r="I26" s="7"/>
      <c r="J26" s="8"/>
      <c r="K26" s="7"/>
      <c r="L26" s="8"/>
      <c r="M26" s="9"/>
    </row>
    <row r="27" spans="1:13" ht="12.75">
      <c r="A27" s="2"/>
      <c r="B27" s="2"/>
      <c r="C27" s="2"/>
      <c r="D27" s="2"/>
      <c r="E27" s="2"/>
      <c r="F27" s="2" t="s">
        <v>29</v>
      </c>
      <c r="G27" s="7">
        <v>23.7</v>
      </c>
      <c r="H27" s="8"/>
      <c r="I27" s="7">
        <v>0</v>
      </c>
      <c r="J27" s="8"/>
      <c r="K27" s="7">
        <f>ROUND((G27-I27),5)</f>
        <v>23.7</v>
      </c>
      <c r="L27" s="8"/>
      <c r="M27" s="9">
        <f>ROUND(IF(G27=0,IF(I27=0,0,SIGN(-I27)),IF(I27=0,SIGN(G27),(G27-I27)/I27)),5)</f>
        <v>1</v>
      </c>
    </row>
    <row r="28" spans="1:13" ht="13.5" thickBot="1">
      <c r="A28" s="2"/>
      <c r="B28" s="2"/>
      <c r="C28" s="2"/>
      <c r="D28" s="2"/>
      <c r="E28" s="2"/>
      <c r="F28" s="2" t="s">
        <v>30</v>
      </c>
      <c r="G28" s="10">
        <v>30988.92</v>
      </c>
      <c r="H28" s="8"/>
      <c r="I28" s="10">
        <v>19990.38</v>
      </c>
      <c r="J28" s="8"/>
      <c r="K28" s="10">
        <f>ROUND((G28-I28),5)</f>
        <v>10998.54</v>
      </c>
      <c r="L28" s="8"/>
      <c r="M28" s="11">
        <f>ROUND(IF(G28=0,IF(I28=0,0,SIGN(-I28)),IF(I28=0,SIGN(G28),(G28-I28)/I28)),5)</f>
        <v>0.55019</v>
      </c>
    </row>
    <row r="29" spans="1:13" ht="12.75">
      <c r="A29" s="2"/>
      <c r="B29" s="2"/>
      <c r="C29" s="2"/>
      <c r="D29" s="2"/>
      <c r="E29" s="2" t="s">
        <v>31</v>
      </c>
      <c r="F29" s="2"/>
      <c r="G29" s="7">
        <f>ROUND(SUM(G26:G28),5)</f>
        <v>31012.62</v>
      </c>
      <c r="H29" s="8"/>
      <c r="I29" s="7">
        <f>ROUND(SUM(I26:I28),5)</f>
        <v>19990.38</v>
      </c>
      <c r="J29" s="8"/>
      <c r="K29" s="7">
        <f>ROUND((G29-I29),5)</f>
        <v>11022.24</v>
      </c>
      <c r="L29" s="8"/>
      <c r="M29" s="9">
        <f>ROUND(IF(G29=0,IF(I29=0,0,SIGN(-I29)),IF(I29=0,SIGN(G29),(G29-I29)/I29)),5)</f>
        <v>0.55138</v>
      </c>
    </row>
    <row r="30" spans="1:13" ht="16.5" customHeight="1">
      <c r="A30" s="2"/>
      <c r="B30" s="2"/>
      <c r="C30" s="2"/>
      <c r="D30" s="2"/>
      <c r="E30" s="2" t="s">
        <v>32</v>
      </c>
      <c r="F30" s="2"/>
      <c r="G30" s="7">
        <v>319.45</v>
      </c>
      <c r="H30" s="8"/>
      <c r="I30" s="7">
        <v>409.45</v>
      </c>
      <c r="J30" s="8"/>
      <c r="K30" s="7">
        <f>ROUND((G30-I30),5)</f>
        <v>-90</v>
      </c>
      <c r="L30" s="8"/>
      <c r="M30" s="9">
        <f>ROUND(IF(G30=0,IF(I30=0,0,SIGN(-I30)),IF(I30=0,SIGN(G30),(G30-I30)/I30)),5)</f>
        <v>-0.21981</v>
      </c>
    </row>
    <row r="31" spans="1:13" ht="12.75">
      <c r="A31" s="2"/>
      <c r="B31" s="2"/>
      <c r="C31" s="2"/>
      <c r="D31" s="2"/>
      <c r="E31" s="2" t="s">
        <v>33</v>
      </c>
      <c r="F31" s="2"/>
      <c r="G31" s="7">
        <v>76015.57</v>
      </c>
      <c r="H31" s="8"/>
      <c r="I31" s="7">
        <v>56361.09</v>
      </c>
      <c r="J31" s="8"/>
      <c r="K31" s="7">
        <f>ROUND((G31-I31),5)</f>
        <v>19654.48</v>
      </c>
      <c r="L31" s="8"/>
      <c r="M31" s="9">
        <f>ROUND(IF(G31=0,IF(I31=0,0,SIGN(-I31)),IF(I31=0,SIGN(G31),(G31-I31)/I31)),5)</f>
        <v>0.34872</v>
      </c>
    </row>
    <row r="32" spans="1:13" ht="12.75">
      <c r="A32" s="2"/>
      <c r="B32" s="2"/>
      <c r="C32" s="2"/>
      <c r="D32" s="2"/>
      <c r="E32" s="2" t="s">
        <v>34</v>
      </c>
      <c r="F32" s="2"/>
      <c r="G32" s="7"/>
      <c r="H32" s="8"/>
      <c r="I32" s="7"/>
      <c r="J32" s="8"/>
      <c r="K32" s="7"/>
      <c r="L32" s="8"/>
      <c r="M32" s="9"/>
    </row>
    <row r="33" spans="1:13" ht="13.5" thickBot="1">
      <c r="A33" s="2"/>
      <c r="B33" s="2"/>
      <c r="C33" s="2"/>
      <c r="D33" s="2"/>
      <c r="E33" s="2"/>
      <c r="F33" s="2" t="s">
        <v>35</v>
      </c>
      <c r="G33" s="10">
        <v>277.9</v>
      </c>
      <c r="H33" s="8"/>
      <c r="I33" s="10">
        <v>165.1</v>
      </c>
      <c r="J33" s="8"/>
      <c r="K33" s="10">
        <f>ROUND((G33-I33),5)</f>
        <v>112.8</v>
      </c>
      <c r="L33" s="8"/>
      <c r="M33" s="11">
        <f>ROUND(IF(G33=0,IF(I33=0,0,SIGN(-I33)),IF(I33=0,SIGN(G33),(G33-I33)/I33)),5)</f>
        <v>0.68322</v>
      </c>
    </row>
    <row r="34" spans="1:13" ht="12.75">
      <c r="A34" s="2"/>
      <c r="B34" s="2"/>
      <c r="C34" s="2"/>
      <c r="D34" s="2"/>
      <c r="E34" s="2" t="s">
        <v>36</v>
      </c>
      <c r="F34" s="2"/>
      <c r="G34" s="7">
        <f>ROUND(SUM(G32:G33),5)</f>
        <v>277.9</v>
      </c>
      <c r="H34" s="8"/>
      <c r="I34" s="7">
        <f>ROUND(SUM(I32:I33),5)</f>
        <v>165.1</v>
      </c>
      <c r="J34" s="8"/>
      <c r="K34" s="7">
        <f>ROUND((G34-I34),5)</f>
        <v>112.8</v>
      </c>
      <c r="L34" s="8"/>
      <c r="M34" s="9">
        <f>ROUND(IF(G34=0,IF(I34=0,0,SIGN(-I34)),IF(I34=0,SIGN(G34),(G34-I34)/I34)),5)</f>
        <v>0.68322</v>
      </c>
    </row>
    <row r="35" spans="1:13" ht="12.75" customHeight="1">
      <c r="A35" s="2"/>
      <c r="B35" s="2"/>
      <c r="C35" s="2"/>
      <c r="D35" s="2"/>
      <c r="E35" s="2" t="s">
        <v>37</v>
      </c>
      <c r="F35" s="2"/>
      <c r="G35" s="7"/>
      <c r="H35" s="8"/>
      <c r="I35" s="7"/>
      <c r="J35" s="8"/>
      <c r="K35" s="7"/>
      <c r="L35" s="8"/>
      <c r="M35" s="9"/>
    </row>
    <row r="36" spans="1:13" ht="12.75">
      <c r="A36" s="2"/>
      <c r="B36" s="2"/>
      <c r="C36" s="2"/>
      <c r="D36" s="2"/>
      <c r="E36" s="2"/>
      <c r="F36" s="2" t="s">
        <v>38</v>
      </c>
      <c r="G36" s="7">
        <v>8399.15</v>
      </c>
      <c r="H36" s="8"/>
      <c r="I36" s="7">
        <v>9587.54</v>
      </c>
      <c r="J36" s="8"/>
      <c r="K36" s="7">
        <f aca="true" t="shared" si="0" ref="K36:K42">ROUND((G36-I36),5)</f>
        <v>-1188.39</v>
      </c>
      <c r="L36" s="8"/>
      <c r="M36" s="9">
        <f aca="true" t="shared" si="1" ref="M36:M42">ROUND(IF(G36=0,IF(I36=0,0,SIGN(-I36)),IF(I36=0,SIGN(G36),(G36-I36)/I36)),5)</f>
        <v>-0.12395</v>
      </c>
    </row>
    <row r="37" spans="1:13" ht="13.5" thickBot="1">
      <c r="A37" s="2"/>
      <c r="B37" s="2"/>
      <c r="C37" s="2"/>
      <c r="D37" s="2"/>
      <c r="E37" s="2"/>
      <c r="F37" s="2" t="s">
        <v>39</v>
      </c>
      <c r="G37" s="10">
        <v>1919.03</v>
      </c>
      <c r="H37" s="8"/>
      <c r="I37" s="10">
        <v>1965.68</v>
      </c>
      <c r="J37" s="8"/>
      <c r="K37" s="10">
        <f t="shared" si="0"/>
        <v>-46.65</v>
      </c>
      <c r="L37" s="8"/>
      <c r="M37" s="11">
        <f t="shared" si="1"/>
        <v>-0.02373</v>
      </c>
    </row>
    <row r="38" spans="1:13" ht="12.75">
      <c r="A38" s="2"/>
      <c r="B38" s="2"/>
      <c r="C38" s="2"/>
      <c r="D38" s="2"/>
      <c r="E38" s="2" t="s">
        <v>40</v>
      </c>
      <c r="F38" s="2"/>
      <c r="G38" s="7">
        <f>ROUND(SUM(G35:G37),5)</f>
        <v>10318.18</v>
      </c>
      <c r="H38" s="8"/>
      <c r="I38" s="7">
        <f>ROUND(SUM(I35:I37),5)</f>
        <v>11553.22</v>
      </c>
      <c r="J38" s="8"/>
      <c r="K38" s="7">
        <f t="shared" si="0"/>
        <v>-1235.04</v>
      </c>
      <c r="L38" s="8"/>
      <c r="M38" s="9">
        <f t="shared" si="1"/>
        <v>-0.1069</v>
      </c>
    </row>
    <row r="39" spans="1:13" ht="14.25" customHeight="1">
      <c r="A39" s="2"/>
      <c r="B39" s="2"/>
      <c r="C39" s="2"/>
      <c r="D39" s="2"/>
      <c r="E39" s="2" t="s">
        <v>41</v>
      </c>
      <c r="F39" s="2"/>
      <c r="G39" s="7">
        <v>299.7</v>
      </c>
      <c r="H39" s="8"/>
      <c r="I39" s="7">
        <v>419.5</v>
      </c>
      <c r="J39" s="8"/>
      <c r="K39" s="7">
        <f t="shared" si="0"/>
        <v>-119.8</v>
      </c>
      <c r="L39" s="8"/>
      <c r="M39" s="9">
        <f t="shared" si="1"/>
        <v>-0.28558</v>
      </c>
    </row>
    <row r="40" spans="1:13" ht="12.75">
      <c r="A40" s="2"/>
      <c r="B40" s="2"/>
      <c r="C40" s="2"/>
      <c r="D40" s="2"/>
      <c r="E40" s="2" t="s">
        <v>42</v>
      </c>
      <c r="F40" s="2"/>
      <c r="G40" s="7">
        <v>935</v>
      </c>
      <c r="H40" s="8"/>
      <c r="I40" s="7">
        <v>0</v>
      </c>
      <c r="J40" s="8"/>
      <c r="K40" s="7">
        <f t="shared" si="0"/>
        <v>935</v>
      </c>
      <c r="L40" s="8"/>
      <c r="M40" s="9">
        <f t="shared" si="1"/>
        <v>1</v>
      </c>
    </row>
    <row r="41" spans="1:13" ht="12.75">
      <c r="A41" s="2"/>
      <c r="B41" s="2"/>
      <c r="C41" s="2"/>
      <c r="D41" s="2"/>
      <c r="E41" s="2" t="s">
        <v>43</v>
      </c>
      <c r="F41" s="2"/>
      <c r="G41" s="7">
        <v>2465</v>
      </c>
      <c r="H41" s="8"/>
      <c r="I41" s="7">
        <v>0</v>
      </c>
      <c r="J41" s="8"/>
      <c r="K41" s="7">
        <f t="shared" si="0"/>
        <v>2465</v>
      </c>
      <c r="L41" s="8"/>
      <c r="M41" s="9">
        <f t="shared" si="1"/>
        <v>1</v>
      </c>
    </row>
    <row r="42" spans="1:13" ht="12.75">
      <c r="A42" s="2"/>
      <c r="B42" s="2"/>
      <c r="C42" s="2"/>
      <c r="D42" s="2"/>
      <c r="E42" s="2" t="s">
        <v>44</v>
      </c>
      <c r="F42" s="2"/>
      <c r="G42" s="7">
        <v>1400.75</v>
      </c>
      <c r="H42" s="8"/>
      <c r="I42" s="7">
        <v>506.29</v>
      </c>
      <c r="J42" s="8"/>
      <c r="K42" s="7">
        <f t="shared" si="0"/>
        <v>894.46</v>
      </c>
      <c r="L42" s="8"/>
      <c r="M42" s="9">
        <f t="shared" si="1"/>
        <v>1.76669</v>
      </c>
    </row>
    <row r="43" spans="1:13" ht="12.75">
      <c r="A43" s="2"/>
      <c r="B43" s="2"/>
      <c r="C43" s="2"/>
      <c r="D43" s="2"/>
      <c r="E43" s="2" t="s">
        <v>45</v>
      </c>
      <c r="F43" s="2"/>
      <c r="G43" s="7"/>
      <c r="H43" s="8"/>
      <c r="I43" s="7"/>
      <c r="J43" s="8"/>
      <c r="K43" s="7"/>
      <c r="L43" s="8"/>
      <c r="M43" s="9"/>
    </row>
    <row r="44" spans="1:13" ht="12.75">
      <c r="A44" s="2"/>
      <c r="B44" s="2"/>
      <c r="C44" s="2"/>
      <c r="D44" s="2"/>
      <c r="E44" s="2"/>
      <c r="F44" s="2" t="s">
        <v>46</v>
      </c>
      <c r="G44" s="7">
        <v>1959.03</v>
      </c>
      <c r="H44" s="8"/>
      <c r="I44" s="7">
        <v>2562.44</v>
      </c>
      <c r="J44" s="8"/>
      <c r="K44" s="7">
        <f aca="true" t="shared" si="2" ref="K44:K49">ROUND((G44-I44),5)</f>
        <v>-603.41</v>
      </c>
      <c r="L44" s="8"/>
      <c r="M44" s="9">
        <f aca="true" t="shared" si="3" ref="M44:M49">ROUND(IF(G44=0,IF(I44=0,0,SIGN(-I44)),IF(I44=0,SIGN(G44),(G44-I44)/I44)),5)</f>
        <v>-0.23548</v>
      </c>
    </row>
    <row r="45" spans="1:13" ht="12.75">
      <c r="A45" s="2"/>
      <c r="B45" s="2"/>
      <c r="C45" s="2"/>
      <c r="D45" s="2"/>
      <c r="E45" s="2"/>
      <c r="F45" s="2" t="s">
        <v>47</v>
      </c>
      <c r="G45" s="7">
        <v>77.01</v>
      </c>
      <c r="H45" s="8"/>
      <c r="I45" s="7">
        <v>0</v>
      </c>
      <c r="J45" s="8"/>
      <c r="K45" s="7">
        <f t="shared" si="2"/>
        <v>77.01</v>
      </c>
      <c r="L45" s="8"/>
      <c r="M45" s="9">
        <f t="shared" si="3"/>
        <v>1</v>
      </c>
    </row>
    <row r="46" spans="1:13" ht="12.75">
      <c r="A46" s="2"/>
      <c r="B46" s="2"/>
      <c r="C46" s="2"/>
      <c r="D46" s="2"/>
      <c r="E46" s="2"/>
      <c r="F46" s="2" t="s">
        <v>48</v>
      </c>
      <c r="G46" s="7">
        <v>4073.75</v>
      </c>
      <c r="H46" s="8"/>
      <c r="I46" s="7">
        <v>1398.07</v>
      </c>
      <c r="J46" s="8"/>
      <c r="K46" s="7">
        <f t="shared" si="2"/>
        <v>2675.68</v>
      </c>
      <c r="L46" s="8"/>
      <c r="M46" s="9">
        <f t="shared" si="3"/>
        <v>1.91384</v>
      </c>
    </row>
    <row r="47" spans="1:13" ht="13.5" thickBot="1">
      <c r="A47" s="2"/>
      <c r="B47" s="2"/>
      <c r="C47" s="2"/>
      <c r="D47" s="2"/>
      <c r="E47" s="2"/>
      <c r="F47" s="2" t="s">
        <v>49</v>
      </c>
      <c r="G47" s="10">
        <v>131436.48</v>
      </c>
      <c r="H47" s="8"/>
      <c r="I47" s="10">
        <v>296082.57</v>
      </c>
      <c r="J47" s="8"/>
      <c r="K47" s="10">
        <f t="shared" si="2"/>
        <v>-164646.09</v>
      </c>
      <c r="L47" s="8"/>
      <c r="M47" s="11">
        <f t="shared" si="3"/>
        <v>-0.55608</v>
      </c>
    </row>
    <row r="48" spans="1:13" ht="12.75">
      <c r="A48" s="2"/>
      <c r="B48" s="2"/>
      <c r="C48" s="2"/>
      <c r="D48" s="2"/>
      <c r="E48" s="2" t="s">
        <v>50</v>
      </c>
      <c r="F48" s="2"/>
      <c r="G48" s="7">
        <f>ROUND(SUM(G43:G47),5)</f>
        <v>137546.27</v>
      </c>
      <c r="H48" s="8"/>
      <c r="I48" s="7">
        <f>ROUND(SUM(I43:I47),5)</f>
        <v>300043.08</v>
      </c>
      <c r="J48" s="8"/>
      <c r="K48" s="7">
        <f t="shared" si="2"/>
        <v>-162496.81</v>
      </c>
      <c r="L48" s="8"/>
      <c r="M48" s="9">
        <f t="shared" si="3"/>
        <v>-0.54158</v>
      </c>
    </row>
    <row r="49" spans="1:13" ht="16.5" customHeight="1">
      <c r="A49" s="2"/>
      <c r="B49" s="2"/>
      <c r="C49" s="2"/>
      <c r="D49" s="2"/>
      <c r="E49" s="2" t="s">
        <v>51</v>
      </c>
      <c r="F49" s="2"/>
      <c r="G49" s="7">
        <v>2990.81</v>
      </c>
      <c r="H49" s="8"/>
      <c r="I49" s="7">
        <v>-5257.54</v>
      </c>
      <c r="J49" s="8"/>
      <c r="K49" s="7">
        <f t="shared" si="2"/>
        <v>8248.35</v>
      </c>
      <c r="L49" s="8"/>
      <c r="M49" s="9">
        <f t="shared" si="3"/>
        <v>-1.56886</v>
      </c>
    </row>
    <row r="50" spans="1:13" ht="12.75">
      <c r="A50" s="2"/>
      <c r="B50" s="2"/>
      <c r="C50" s="2"/>
      <c r="D50" s="2"/>
      <c r="E50" s="2" t="s">
        <v>52</v>
      </c>
      <c r="F50" s="2"/>
      <c r="G50" s="7"/>
      <c r="H50" s="8"/>
      <c r="I50" s="7"/>
      <c r="J50" s="8"/>
      <c r="K50" s="7"/>
      <c r="L50" s="8"/>
      <c r="M50" s="9"/>
    </row>
    <row r="51" spans="1:13" ht="12.75">
      <c r="A51" s="2"/>
      <c r="B51" s="2"/>
      <c r="C51" s="2"/>
      <c r="D51" s="2"/>
      <c r="E51" s="2"/>
      <c r="F51" s="2" t="s">
        <v>53</v>
      </c>
      <c r="G51" s="7">
        <v>2495</v>
      </c>
      <c r="H51" s="8"/>
      <c r="I51" s="7">
        <v>2495</v>
      </c>
      <c r="J51" s="8"/>
      <c r="K51" s="7">
        <f>ROUND((G51-I51),5)</f>
        <v>0</v>
      </c>
      <c r="L51" s="8"/>
      <c r="M51" s="9">
        <f>ROUND(IF(G51=0,IF(I51=0,0,SIGN(-I51)),IF(I51=0,SIGN(G51),(G51-I51)/I51)),5)</f>
        <v>0</v>
      </c>
    </row>
    <row r="52" spans="1:13" ht="13.5" thickBot="1">
      <c r="A52" s="2"/>
      <c r="B52" s="2"/>
      <c r="C52" s="2"/>
      <c r="D52" s="2"/>
      <c r="E52" s="2"/>
      <c r="F52" s="2" t="s">
        <v>54</v>
      </c>
      <c r="G52" s="10">
        <v>527</v>
      </c>
      <c r="H52" s="8"/>
      <c r="I52" s="10">
        <v>1847.38</v>
      </c>
      <c r="J52" s="8"/>
      <c r="K52" s="10">
        <f>ROUND((G52-I52),5)</f>
        <v>-1320.38</v>
      </c>
      <c r="L52" s="8"/>
      <c r="M52" s="11">
        <f>ROUND(IF(G52=0,IF(I52=0,0,SIGN(-I52)),IF(I52=0,SIGN(G52),(G52-I52)/I52)),5)</f>
        <v>-0.71473</v>
      </c>
    </row>
    <row r="53" spans="1:13" ht="12.75">
      <c r="A53" s="2"/>
      <c r="B53" s="2"/>
      <c r="C53" s="2"/>
      <c r="D53" s="2"/>
      <c r="E53" s="2" t="s">
        <v>55</v>
      </c>
      <c r="F53" s="2"/>
      <c r="G53" s="7">
        <f>ROUND(SUM(G50:G52),5)</f>
        <v>3022</v>
      </c>
      <c r="H53" s="8"/>
      <c r="I53" s="7">
        <f>ROUND(SUM(I50:I52),5)</f>
        <v>4342.38</v>
      </c>
      <c r="J53" s="8"/>
      <c r="K53" s="7">
        <f>ROUND((G53-I53),5)</f>
        <v>-1320.38</v>
      </c>
      <c r="L53" s="8"/>
      <c r="M53" s="9">
        <f>ROUND(IF(G53=0,IF(I53=0,0,SIGN(-I53)),IF(I53=0,SIGN(G53),(G53-I53)/I53)),5)</f>
        <v>-0.30407</v>
      </c>
    </row>
    <row r="54" spans="1:13" ht="16.5" customHeight="1">
      <c r="A54" s="2"/>
      <c r="B54" s="2"/>
      <c r="C54" s="2"/>
      <c r="D54" s="2"/>
      <c r="E54" s="2" t="s">
        <v>56</v>
      </c>
      <c r="F54" s="2"/>
      <c r="G54" s="7">
        <v>-316.17</v>
      </c>
      <c r="H54" s="8"/>
      <c r="I54" s="7">
        <v>-104.41</v>
      </c>
      <c r="J54" s="8"/>
      <c r="K54" s="7">
        <f>ROUND((G54-I54),5)</f>
        <v>-211.76</v>
      </c>
      <c r="L54" s="8"/>
      <c r="M54" s="9">
        <f>ROUND(IF(G54=0,IF(I54=0,0,SIGN(-I54)),IF(I54=0,SIGN(G54),(G54-I54)/I54)),5)</f>
        <v>2.02816</v>
      </c>
    </row>
    <row r="55" spans="1:13" ht="12.75">
      <c r="A55" s="2"/>
      <c r="B55" s="2"/>
      <c r="C55" s="2"/>
      <c r="D55" s="2"/>
      <c r="E55" s="2" t="s">
        <v>57</v>
      </c>
      <c r="F55" s="2"/>
      <c r="G55" s="7">
        <v>35000</v>
      </c>
      <c r="H55" s="8"/>
      <c r="I55" s="7">
        <v>1000</v>
      </c>
      <c r="J55" s="8"/>
      <c r="K55" s="7">
        <f>ROUND((G55-I55),5)</f>
        <v>34000</v>
      </c>
      <c r="L55" s="8"/>
      <c r="M55" s="9">
        <f>ROUND(IF(G55=0,IF(I55=0,0,SIGN(-I55)),IF(I55=0,SIGN(G55),(G55-I55)/I55)),5)</f>
        <v>34</v>
      </c>
    </row>
    <row r="56" spans="1:13" ht="12.75">
      <c r="A56" s="2"/>
      <c r="B56" s="2"/>
      <c r="C56" s="2"/>
      <c r="D56" s="2"/>
      <c r="E56" s="2" t="s">
        <v>58</v>
      </c>
      <c r="F56" s="2"/>
      <c r="G56" s="7"/>
      <c r="H56" s="8"/>
      <c r="I56" s="7"/>
      <c r="J56" s="8"/>
      <c r="K56" s="7"/>
      <c r="L56" s="8"/>
      <c r="M56" s="9"/>
    </row>
    <row r="57" spans="1:13" ht="12.75">
      <c r="A57" s="2"/>
      <c r="B57" s="2"/>
      <c r="C57" s="2"/>
      <c r="D57" s="2"/>
      <c r="E57" s="2"/>
      <c r="F57" s="2" t="s">
        <v>59</v>
      </c>
      <c r="G57" s="7">
        <v>450.68</v>
      </c>
      <c r="H57" s="8"/>
      <c r="I57" s="7">
        <v>999.62</v>
      </c>
      <c r="J57" s="8"/>
      <c r="K57" s="7">
        <f>ROUND((G57-I57),5)</f>
        <v>-548.94</v>
      </c>
      <c r="L57" s="8"/>
      <c r="M57" s="9">
        <f>ROUND(IF(G57=0,IF(I57=0,0,SIGN(-I57)),IF(I57=0,SIGN(G57),(G57-I57)/I57)),5)</f>
        <v>-0.54915</v>
      </c>
    </row>
    <row r="58" spans="1:13" ht="13.5" thickBot="1">
      <c r="A58" s="2"/>
      <c r="B58" s="2"/>
      <c r="C58" s="2"/>
      <c r="D58" s="2"/>
      <c r="E58" s="2"/>
      <c r="F58" s="2" t="s">
        <v>60</v>
      </c>
      <c r="G58" s="10">
        <v>1723.9</v>
      </c>
      <c r="H58" s="8"/>
      <c r="I58" s="10">
        <v>0</v>
      </c>
      <c r="J58" s="8"/>
      <c r="K58" s="10">
        <f>ROUND((G58-I58),5)</f>
        <v>1723.9</v>
      </c>
      <c r="L58" s="8"/>
      <c r="M58" s="11">
        <f>ROUND(IF(G58=0,IF(I58=0,0,SIGN(-I58)),IF(I58=0,SIGN(G58),(G58-I58)/I58)),5)</f>
        <v>1</v>
      </c>
    </row>
    <row r="59" spans="1:13" ht="12.75">
      <c r="A59" s="2"/>
      <c r="B59" s="2"/>
      <c r="C59" s="2"/>
      <c r="D59" s="2"/>
      <c r="E59" s="2" t="s">
        <v>61</v>
      </c>
      <c r="F59" s="2"/>
      <c r="G59" s="7">
        <f>ROUND(SUM(G56:G58),5)</f>
        <v>2174.58</v>
      </c>
      <c r="H59" s="8"/>
      <c r="I59" s="7">
        <f>ROUND(SUM(I56:I58),5)</f>
        <v>999.62</v>
      </c>
      <c r="J59" s="8"/>
      <c r="K59" s="7">
        <f>ROUND((G59-I59),5)</f>
        <v>1174.96</v>
      </c>
      <c r="L59" s="8"/>
      <c r="M59" s="9">
        <f>ROUND(IF(G59=0,IF(I59=0,0,SIGN(-I59)),IF(I59=0,SIGN(G59),(G59-I59)/I59)),5)</f>
        <v>1.17541</v>
      </c>
    </row>
    <row r="60" spans="1:13" ht="12.75" customHeight="1">
      <c r="A60" s="2"/>
      <c r="B60" s="2"/>
      <c r="C60" s="2"/>
      <c r="D60" s="2"/>
      <c r="E60" s="2" t="s">
        <v>62</v>
      </c>
      <c r="F60" s="2"/>
      <c r="G60" s="7"/>
      <c r="H60" s="8"/>
      <c r="I60" s="7"/>
      <c r="J60" s="8"/>
      <c r="K60" s="7"/>
      <c r="L60" s="8"/>
      <c r="M60" s="9"/>
    </row>
    <row r="61" spans="1:13" ht="12.75">
      <c r="A61" s="2"/>
      <c r="B61" s="2"/>
      <c r="C61" s="2"/>
      <c r="D61" s="2"/>
      <c r="E61" s="2"/>
      <c r="F61" s="2" t="s">
        <v>63</v>
      </c>
      <c r="G61" s="7">
        <v>14357.58</v>
      </c>
      <c r="H61" s="8"/>
      <c r="I61" s="7">
        <v>10101.56</v>
      </c>
      <c r="J61" s="8"/>
      <c r="K61" s="7">
        <f>ROUND((G61-I61),5)</f>
        <v>4256.02</v>
      </c>
      <c r="L61" s="8"/>
      <c r="M61" s="9">
        <f>ROUND(IF(G61=0,IF(I61=0,0,SIGN(-I61)),IF(I61=0,SIGN(G61),(G61-I61)/I61)),5)</f>
        <v>0.42132</v>
      </c>
    </row>
    <row r="62" spans="1:13" ht="12.75">
      <c r="A62" s="2"/>
      <c r="B62" s="2"/>
      <c r="C62" s="2"/>
      <c r="D62" s="2"/>
      <c r="E62" s="2"/>
      <c r="F62" s="2" t="s">
        <v>64</v>
      </c>
      <c r="G62" s="7">
        <v>2358.11</v>
      </c>
      <c r="H62" s="8"/>
      <c r="I62" s="7">
        <v>2891.45</v>
      </c>
      <c r="J62" s="8"/>
      <c r="K62" s="7">
        <f>ROUND((G62-I62),5)</f>
        <v>-533.34</v>
      </c>
      <c r="L62" s="8"/>
      <c r="M62" s="9">
        <f>ROUND(IF(G62=0,IF(I62=0,0,SIGN(-I62)),IF(I62=0,SIGN(G62),(G62-I62)/I62)),5)</f>
        <v>-0.18445</v>
      </c>
    </row>
    <row r="63" spans="1:13" ht="13.5" thickBot="1">
      <c r="A63" s="2"/>
      <c r="B63" s="2"/>
      <c r="C63" s="2"/>
      <c r="D63" s="2"/>
      <c r="E63" s="2"/>
      <c r="F63" s="2" t="s">
        <v>65</v>
      </c>
      <c r="G63" s="10">
        <v>300</v>
      </c>
      <c r="H63" s="8"/>
      <c r="I63" s="10">
        <v>0</v>
      </c>
      <c r="J63" s="8"/>
      <c r="K63" s="10">
        <f>ROUND((G63-I63),5)</f>
        <v>300</v>
      </c>
      <c r="L63" s="8"/>
      <c r="M63" s="11">
        <f>ROUND(IF(G63=0,IF(I63=0,0,SIGN(-I63)),IF(I63=0,SIGN(G63),(G63-I63)/I63)),5)</f>
        <v>1</v>
      </c>
    </row>
    <row r="64" spans="1:13" ht="12.75">
      <c r="A64" s="2"/>
      <c r="B64" s="2"/>
      <c r="C64" s="2"/>
      <c r="D64" s="2"/>
      <c r="E64" s="2" t="s">
        <v>66</v>
      </c>
      <c r="F64" s="2"/>
      <c r="G64" s="7">
        <f>ROUND(SUM(G60:G63),5)</f>
        <v>17015.69</v>
      </c>
      <c r="H64" s="8"/>
      <c r="I64" s="7">
        <f>ROUND(SUM(I60:I63),5)</f>
        <v>12993.01</v>
      </c>
      <c r="J64" s="8"/>
      <c r="K64" s="7">
        <f>ROUND((G64-I64),5)</f>
        <v>4022.68</v>
      </c>
      <c r="L64" s="8"/>
      <c r="M64" s="9">
        <f>ROUND(IF(G64=0,IF(I64=0,0,SIGN(-I64)),IF(I64=0,SIGN(G64),(G64-I64)/I64)),5)</f>
        <v>0.3096</v>
      </c>
    </row>
    <row r="65" spans="1:13" ht="15.75" customHeight="1">
      <c r="A65" s="2"/>
      <c r="B65" s="2"/>
      <c r="C65" s="2"/>
      <c r="D65" s="2"/>
      <c r="E65" s="2" t="s">
        <v>67</v>
      </c>
      <c r="F65" s="2"/>
      <c r="G65" s="7"/>
      <c r="H65" s="8"/>
      <c r="I65" s="7"/>
      <c r="J65" s="8"/>
      <c r="K65" s="7"/>
      <c r="L65" s="8"/>
      <c r="M65" s="9"/>
    </row>
    <row r="66" spans="1:13" ht="12.75">
      <c r="A66" s="2"/>
      <c r="B66" s="2"/>
      <c r="C66" s="2"/>
      <c r="D66" s="2"/>
      <c r="E66" s="2"/>
      <c r="F66" s="2" t="s">
        <v>68</v>
      </c>
      <c r="G66" s="7">
        <v>0</v>
      </c>
      <c r="H66" s="8"/>
      <c r="I66" s="7">
        <v>100</v>
      </c>
      <c r="J66" s="8"/>
      <c r="K66" s="7">
        <f>ROUND((G66-I66),5)</f>
        <v>-100</v>
      </c>
      <c r="L66" s="8"/>
      <c r="M66" s="9">
        <f>ROUND(IF(G66=0,IF(I66=0,0,SIGN(-I66)),IF(I66=0,SIGN(G66),(G66-I66)/I66)),5)</f>
        <v>-1</v>
      </c>
    </row>
    <row r="67" spans="1:13" ht="13.5" thickBot="1">
      <c r="A67" s="2"/>
      <c r="B67" s="2"/>
      <c r="C67" s="2"/>
      <c r="D67" s="2"/>
      <c r="E67" s="2"/>
      <c r="F67" s="2" t="s">
        <v>69</v>
      </c>
      <c r="G67" s="10">
        <v>585</v>
      </c>
      <c r="H67" s="8"/>
      <c r="I67" s="10">
        <v>205</v>
      </c>
      <c r="J67" s="8"/>
      <c r="K67" s="10">
        <f>ROUND((G67-I67),5)</f>
        <v>380</v>
      </c>
      <c r="L67" s="8"/>
      <c r="M67" s="11">
        <f>ROUND(IF(G67=0,IF(I67=0,0,SIGN(-I67)),IF(I67=0,SIGN(G67),(G67-I67)/I67)),5)</f>
        <v>1.85366</v>
      </c>
    </row>
    <row r="68" spans="1:13" ht="12.75">
      <c r="A68" s="2"/>
      <c r="B68" s="2"/>
      <c r="C68" s="2"/>
      <c r="D68" s="2"/>
      <c r="E68" s="2" t="s">
        <v>70</v>
      </c>
      <c r="F68" s="2"/>
      <c r="G68" s="7">
        <f>ROUND(SUM(G65:G67),5)</f>
        <v>585</v>
      </c>
      <c r="H68" s="8"/>
      <c r="I68" s="7">
        <f>ROUND(SUM(I65:I67),5)</f>
        <v>305</v>
      </c>
      <c r="J68" s="8"/>
      <c r="K68" s="7">
        <f>ROUND((G68-I68),5)</f>
        <v>280</v>
      </c>
      <c r="L68" s="8"/>
      <c r="M68" s="9">
        <f>ROUND(IF(G68=0,IF(I68=0,0,SIGN(-I68)),IF(I68=0,SIGN(G68),(G68-I68)/I68)),5)</f>
        <v>0.91803</v>
      </c>
    </row>
    <row r="69" spans="1:13" ht="15.75" customHeight="1">
      <c r="A69" s="2"/>
      <c r="B69" s="2"/>
      <c r="C69" s="2"/>
      <c r="D69" s="2"/>
      <c r="E69" s="2" t="s">
        <v>71</v>
      </c>
      <c r="F69" s="2"/>
      <c r="G69" s="7">
        <v>3408.67</v>
      </c>
      <c r="H69" s="8"/>
      <c r="I69" s="7">
        <v>3819.27</v>
      </c>
      <c r="J69" s="8"/>
      <c r="K69" s="7">
        <f>ROUND((G69-I69),5)</f>
        <v>-410.6</v>
      </c>
      <c r="L69" s="8"/>
      <c r="M69" s="9">
        <f>ROUND(IF(G69=0,IF(I69=0,0,SIGN(-I69)),IF(I69=0,SIGN(G69),(G69-I69)/I69)),5)</f>
        <v>-0.10751</v>
      </c>
    </row>
    <row r="70" spans="1:13" ht="12.75">
      <c r="A70" s="2"/>
      <c r="B70" s="2"/>
      <c r="C70" s="2"/>
      <c r="D70" s="2"/>
      <c r="E70" s="2" t="s">
        <v>72</v>
      </c>
      <c r="F70" s="2"/>
      <c r="G70" s="7"/>
      <c r="H70" s="8"/>
      <c r="I70" s="7"/>
      <c r="J70" s="8"/>
      <c r="K70" s="7"/>
      <c r="L70" s="8"/>
      <c r="M70" s="9"/>
    </row>
    <row r="71" spans="1:13" ht="12.75">
      <c r="A71" s="2"/>
      <c r="B71" s="2"/>
      <c r="C71" s="2"/>
      <c r="D71" s="2"/>
      <c r="E71" s="2"/>
      <c r="F71" s="2" t="s">
        <v>73</v>
      </c>
      <c r="G71" s="7">
        <v>0</v>
      </c>
      <c r="H71" s="8"/>
      <c r="I71" s="7">
        <v>70.59</v>
      </c>
      <c r="J71" s="8"/>
      <c r="K71" s="7">
        <f>ROUND((G71-I71),5)</f>
        <v>-70.59</v>
      </c>
      <c r="L71" s="8"/>
      <c r="M71" s="9">
        <f>ROUND(IF(G71=0,IF(I71=0,0,SIGN(-I71)),IF(I71=0,SIGN(G71),(G71-I71)/I71)),5)</f>
        <v>-1</v>
      </c>
    </row>
    <row r="72" spans="1:13" ht="13.5" thickBot="1">
      <c r="A72" s="2"/>
      <c r="B72" s="2"/>
      <c r="C72" s="2"/>
      <c r="D72" s="2"/>
      <c r="E72" s="2"/>
      <c r="F72" s="2" t="s">
        <v>74</v>
      </c>
      <c r="G72" s="10">
        <v>53.81</v>
      </c>
      <c r="H72" s="8"/>
      <c r="I72" s="10">
        <v>1665.05</v>
      </c>
      <c r="J72" s="8"/>
      <c r="K72" s="10">
        <f>ROUND((G72-I72),5)</f>
        <v>-1611.24</v>
      </c>
      <c r="L72" s="8"/>
      <c r="M72" s="11">
        <f>ROUND(IF(G72=0,IF(I72=0,0,SIGN(-I72)),IF(I72=0,SIGN(G72),(G72-I72)/I72)),5)</f>
        <v>-0.96768</v>
      </c>
    </row>
    <row r="73" spans="1:13" ht="13.5" thickBot="1">
      <c r="A73" s="2"/>
      <c r="B73" s="2"/>
      <c r="C73" s="2"/>
      <c r="D73" s="2"/>
      <c r="E73" s="2" t="s">
        <v>75</v>
      </c>
      <c r="F73" s="2"/>
      <c r="G73" s="12">
        <f>ROUND(SUM(G70:G72),5)</f>
        <v>53.81</v>
      </c>
      <c r="H73" s="8"/>
      <c r="I73" s="12">
        <f>ROUND(SUM(I70:I72),5)</f>
        <v>1735.64</v>
      </c>
      <c r="J73" s="8"/>
      <c r="K73" s="12">
        <f>ROUND((G73-I73),5)</f>
        <v>-1681.83</v>
      </c>
      <c r="L73" s="8"/>
      <c r="M73" s="13">
        <f>ROUND(IF(G73=0,IF(I73=0,0,SIGN(-I73)),IF(I73=0,SIGN(G73),(G73-I73)/I73)),5)</f>
        <v>-0.969</v>
      </c>
    </row>
    <row r="74" spans="1:13" ht="15.75" customHeight="1" thickBot="1">
      <c r="A74" s="2"/>
      <c r="B74" s="2"/>
      <c r="C74" s="2"/>
      <c r="D74" s="2" t="s">
        <v>76</v>
      </c>
      <c r="E74" s="2"/>
      <c r="F74" s="2"/>
      <c r="G74" s="12">
        <f>ROUND(SUM(G16:G19)+SUM(G23:G25)+SUM(G29:G31)+G34+SUM(G38:G42)+SUM(G48:G49)+SUM(G53:G55)+G59+G64+SUM(G68:G69)+G73,5)</f>
        <v>371619.7</v>
      </c>
      <c r="H74" s="8"/>
      <c r="I74" s="12">
        <f>ROUND(SUM(I16:I19)+SUM(I23:I25)+SUM(I29:I31)+I34+SUM(I38:I42)+SUM(I48:I49)+SUM(I53:I55)+I59+I64+SUM(I68:I69)+I73,5)</f>
        <v>416928.42</v>
      </c>
      <c r="J74" s="8"/>
      <c r="K74" s="12">
        <f>ROUND((G74-I74),5)</f>
        <v>-45308.72</v>
      </c>
      <c r="L74" s="8"/>
      <c r="M74" s="13">
        <f>ROUND(IF(G74=0,IF(I74=0,0,SIGN(-I74)),IF(I74=0,SIGN(G74),(G74-I74)/I74)),5)</f>
        <v>-0.10867</v>
      </c>
    </row>
    <row r="75" spans="1:13" ht="17.25" customHeight="1">
      <c r="A75" s="2"/>
      <c r="B75" s="2" t="s">
        <v>77</v>
      </c>
      <c r="C75" s="2"/>
      <c r="D75" s="2"/>
      <c r="E75" s="2"/>
      <c r="F75" s="2"/>
      <c r="G75" s="7">
        <f>ROUND(G6+G15-G74,5)</f>
        <v>24324.55</v>
      </c>
      <c r="H75" s="8"/>
      <c r="I75" s="7">
        <f>ROUND(I6+I15-I74,5)</f>
        <v>9622.18</v>
      </c>
      <c r="J75" s="8"/>
      <c r="K75" s="7">
        <f>ROUND((G75-I75),5)</f>
        <v>14702.37</v>
      </c>
      <c r="L75" s="8"/>
      <c r="M75" s="9">
        <f>ROUND(IF(G75=0,IF(I75=0,0,SIGN(-I75)),IF(I75=0,SIGN(G75),(G75-I75)/I75)),5)</f>
        <v>1.52797</v>
      </c>
    </row>
    <row r="76" spans="1:13" ht="15.75" customHeight="1">
      <c r="A76" s="2"/>
      <c r="B76" s="2" t="s">
        <v>78</v>
      </c>
      <c r="C76" s="2"/>
      <c r="D76" s="2"/>
      <c r="E76" s="2"/>
      <c r="F76" s="2"/>
      <c r="G76" s="7"/>
      <c r="H76" s="8"/>
      <c r="I76" s="7"/>
      <c r="J76" s="8"/>
      <c r="K76" s="7"/>
      <c r="L76" s="8"/>
      <c r="M76" s="9"/>
    </row>
    <row r="77" spans="1:13" ht="12.75">
      <c r="A77" s="2"/>
      <c r="B77" s="2"/>
      <c r="C77" s="2" t="s">
        <v>79</v>
      </c>
      <c r="D77" s="2"/>
      <c r="E77" s="2"/>
      <c r="F77" s="2"/>
      <c r="G77" s="7"/>
      <c r="H77" s="8"/>
      <c r="I77" s="7"/>
      <c r="J77" s="8"/>
      <c r="K77" s="7"/>
      <c r="L77" s="8"/>
      <c r="M77" s="9"/>
    </row>
    <row r="78" spans="1:13" ht="13.5" thickBot="1">
      <c r="A78" s="2"/>
      <c r="B78" s="2"/>
      <c r="C78" s="2"/>
      <c r="D78" s="2" t="s">
        <v>80</v>
      </c>
      <c r="E78" s="2"/>
      <c r="F78" s="2"/>
      <c r="G78" s="10">
        <v>0.08</v>
      </c>
      <c r="H78" s="8"/>
      <c r="I78" s="10">
        <v>0.65</v>
      </c>
      <c r="J78" s="8"/>
      <c r="K78" s="10">
        <f>ROUND((G78-I78),5)</f>
        <v>-0.57</v>
      </c>
      <c r="L78" s="8"/>
      <c r="M78" s="11">
        <f>ROUND(IF(G78=0,IF(I78=0,0,SIGN(-I78)),IF(I78=0,SIGN(G78),(G78-I78)/I78)),5)</f>
        <v>-0.87692</v>
      </c>
    </row>
    <row r="79" spans="1:13" ht="12.75">
      <c r="A79" s="2"/>
      <c r="B79" s="2"/>
      <c r="C79" s="2" t="s">
        <v>81</v>
      </c>
      <c r="D79" s="2"/>
      <c r="E79" s="2"/>
      <c r="F79" s="2"/>
      <c r="G79" s="7">
        <f>ROUND(SUM(G77:G78),5)</f>
        <v>0.08</v>
      </c>
      <c r="H79" s="8"/>
      <c r="I79" s="7">
        <f>ROUND(SUM(I77:I78),5)</f>
        <v>0.65</v>
      </c>
      <c r="J79" s="8"/>
      <c r="K79" s="7">
        <f>ROUND((G79-I79),5)</f>
        <v>-0.57</v>
      </c>
      <c r="L79" s="8"/>
      <c r="M79" s="9">
        <f>ROUND(IF(G79=0,IF(I79=0,0,SIGN(-I79)),IF(I79=0,SIGN(G79),(G79-I79)/I79)),5)</f>
        <v>-0.87692</v>
      </c>
    </row>
    <row r="80" spans="1:13" ht="14.25" customHeight="1">
      <c r="A80" s="2"/>
      <c r="B80" s="2"/>
      <c r="C80" s="2" t="s">
        <v>82</v>
      </c>
      <c r="D80" s="2"/>
      <c r="E80" s="2"/>
      <c r="F80" s="2"/>
      <c r="G80" s="7"/>
      <c r="H80" s="8"/>
      <c r="I80" s="7"/>
      <c r="J80" s="8"/>
      <c r="K80" s="7"/>
      <c r="L80" s="8"/>
      <c r="M80" s="9"/>
    </row>
    <row r="81" spans="1:13" ht="13.5" thickBot="1">
      <c r="A81" s="2"/>
      <c r="B81" s="2"/>
      <c r="C81" s="2"/>
      <c r="D81" s="2" t="s">
        <v>83</v>
      </c>
      <c r="E81" s="2"/>
      <c r="F81" s="2"/>
      <c r="G81" s="10">
        <v>348.8</v>
      </c>
      <c r="H81" s="8"/>
      <c r="I81" s="10">
        <v>69</v>
      </c>
      <c r="J81" s="8"/>
      <c r="K81" s="10">
        <f>ROUND((G81-I81),5)</f>
        <v>279.8</v>
      </c>
      <c r="L81" s="8"/>
      <c r="M81" s="11">
        <f>ROUND(IF(G81=0,IF(I81=0,0,SIGN(-I81)),IF(I81=0,SIGN(G81),(G81-I81)/I81)),5)</f>
        <v>4.05507</v>
      </c>
    </row>
    <row r="82" spans="1:13" ht="13.5" thickBot="1">
      <c r="A82" s="2"/>
      <c r="B82" s="2"/>
      <c r="C82" s="2" t="s">
        <v>84</v>
      </c>
      <c r="D82" s="2"/>
      <c r="E82" s="2"/>
      <c r="F82" s="2"/>
      <c r="G82" s="12">
        <f>ROUND(SUM(G80:G81),5)</f>
        <v>348.8</v>
      </c>
      <c r="H82" s="8"/>
      <c r="I82" s="12">
        <f>ROUND(SUM(I80:I81),5)</f>
        <v>69</v>
      </c>
      <c r="J82" s="8"/>
      <c r="K82" s="12">
        <f>ROUND((G82-I82),5)</f>
        <v>279.8</v>
      </c>
      <c r="L82" s="8"/>
      <c r="M82" s="13">
        <f>ROUND(IF(G82=0,IF(I82=0,0,SIGN(-I82)),IF(I82=0,SIGN(G82),(G82-I82)/I82)),5)</f>
        <v>4.05507</v>
      </c>
    </row>
    <row r="83" spans="1:13" ht="16.5" customHeight="1" thickBot="1">
      <c r="A83" s="2"/>
      <c r="B83" s="2" t="s">
        <v>85</v>
      </c>
      <c r="C83" s="2"/>
      <c r="D83" s="2"/>
      <c r="E83" s="2"/>
      <c r="F83" s="2"/>
      <c r="G83" s="12">
        <f>ROUND(G76+G79-G82,5)</f>
        <v>-348.72</v>
      </c>
      <c r="H83" s="8"/>
      <c r="I83" s="12">
        <f>ROUND(I76+I79-I82,5)</f>
        <v>-68.35</v>
      </c>
      <c r="J83" s="8"/>
      <c r="K83" s="12">
        <f>ROUND((G83-I83),5)</f>
        <v>-280.37</v>
      </c>
      <c r="L83" s="8"/>
      <c r="M83" s="13">
        <f>ROUND(IF(G83=0,IF(I83=0,0,SIGN(-I83)),IF(I83=0,SIGN(G83),(G83-I83)/I83)),5)</f>
        <v>4.10198</v>
      </c>
    </row>
    <row r="84" spans="1:13" s="16" customFormat="1" ht="21" customHeight="1" thickBot="1">
      <c r="A84" s="2" t="s">
        <v>86</v>
      </c>
      <c r="B84" s="2"/>
      <c r="C84" s="2"/>
      <c r="D84" s="2"/>
      <c r="E84" s="2"/>
      <c r="F84" s="2"/>
      <c r="G84" s="14">
        <f>ROUND(G75+G83,5)</f>
        <v>23975.83</v>
      </c>
      <c r="H84" s="2"/>
      <c r="I84" s="14">
        <f>ROUND(I75+I83,5)</f>
        <v>9553.83</v>
      </c>
      <c r="J84" s="2"/>
      <c r="K84" s="14">
        <f>ROUND((G84-I84),5)</f>
        <v>14422</v>
      </c>
      <c r="L84" s="2"/>
      <c r="M84" s="15">
        <f>ROUND(IF(G84=0,IF(I84=0,0,SIGN(-I84)),IF(I84=0,SIGN(G84),(G84-I84)/I84)),5)</f>
        <v>1.50955</v>
      </c>
    </row>
    <row r="85" ht="13.5" thickTop="1"/>
  </sheetData>
  <sheetProtection/>
  <autoFilter ref="G5:M84"/>
  <printOptions/>
  <pageMargins left="0.51" right="0.58" top="1" bottom="1" header="0.25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Cancer Research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 Eichhorn</dc:creator>
  <cp:keywords/>
  <dc:description/>
  <cp:lastModifiedBy>Fred</cp:lastModifiedBy>
  <cp:lastPrinted>2011-10-11T19:06:53Z</cp:lastPrinted>
  <dcterms:created xsi:type="dcterms:W3CDTF">2011-10-11T18:47:40Z</dcterms:created>
  <dcterms:modified xsi:type="dcterms:W3CDTF">2011-10-17T02:56:55Z</dcterms:modified>
  <cp:category/>
  <cp:version/>
  <cp:contentType/>
  <cp:contentStatus/>
</cp:coreProperties>
</file>